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i unidad\INVESTIGACIONES  -DINV\Proyectos\UNAB Convoca\Internas\"/>
    </mc:Choice>
  </mc:AlternateContent>
  <bookViews>
    <workbookView xWindow="0" yWindow="0" windowWidth="21600" windowHeight="9435" tabRatio="910"/>
  </bookViews>
  <sheets>
    <sheet name="Codigo" sheetId="161" r:id="rId1"/>
    <sheet name="Consolidado" sheetId="155" state="hidden" r:id="rId2"/>
    <sheet name="Opciones y fórmulas" sheetId="2" state="hidden" r:id="rId3"/>
    <sheet name="Instrumento JII" sheetId="159" state="hidden" r:id="rId4"/>
  </sheets>
  <definedNames>
    <definedName name="_xlnm._FilterDatabase" localSheetId="1" hidden="1">Consolidado!$B$1:$I$1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161" l="1"/>
  <c r="P27" i="161" l="1"/>
  <c r="R15" i="161" l="1"/>
  <c r="M31" i="161" l="1"/>
  <c r="R26" i="161"/>
  <c r="D9" i="161" l="1"/>
  <c r="E8" i="161" l="1"/>
  <c r="K3" i="161" l="1"/>
  <c r="N23" i="161"/>
  <c r="B22" i="161"/>
  <c r="R20" i="161"/>
  <c r="B11" i="161"/>
  <c r="R6" i="161"/>
  <c r="C115" i="2"/>
  <c r="C107" i="2"/>
  <c r="C110" i="2"/>
  <c r="D120" i="2"/>
  <c r="B110" i="2"/>
  <c r="B107" i="2"/>
  <c r="B76" i="2"/>
  <c r="R11" i="161" l="1"/>
  <c r="N22" i="161"/>
  <c r="O24" i="161" s="1"/>
  <c r="P23" i="161" l="1"/>
  <c r="R22" i="161" s="1"/>
  <c r="G35" i="159"/>
  <c r="U33" i="159"/>
  <c r="P30" i="159" s="1"/>
  <c r="U32" i="159"/>
  <c r="G30" i="159"/>
  <c r="W30" i="159" s="1"/>
  <c r="G27" i="159"/>
  <c r="W27" i="159" s="1"/>
  <c r="Y21" i="159"/>
  <c r="G20" i="159"/>
  <c r="W17" i="159"/>
  <c r="G17" i="159"/>
  <c r="G15" i="159"/>
  <c r="I13" i="159"/>
  <c r="J11" i="159"/>
  <c r="G8" i="159"/>
  <c r="W8" i="159" s="1"/>
  <c r="W4" i="159"/>
  <c r="B103" i="2"/>
  <c r="B73" i="2"/>
  <c r="B77" i="2"/>
  <c r="B78" i="2"/>
  <c r="B79" i="2"/>
  <c r="C57" i="2"/>
  <c r="W15" i="159" l="1"/>
  <c r="W20" i="159"/>
  <c r="Y18" i="159"/>
  <c r="S35" i="159"/>
  <c r="W35" i="159" s="1"/>
  <c r="X8" i="159" l="1"/>
  <c r="K146" i="155"/>
  <c r="K145" i="155"/>
  <c r="K144" i="155"/>
  <c r="K143" i="155"/>
  <c r="K142" i="155"/>
  <c r="K141" i="155"/>
  <c r="K140" i="155"/>
  <c r="K139" i="155"/>
  <c r="K138" i="155"/>
  <c r="K137" i="155"/>
  <c r="K136" i="155"/>
  <c r="K135" i="155"/>
  <c r="K134" i="155"/>
  <c r="K133" i="155"/>
  <c r="K132" i="155"/>
  <c r="K131" i="155"/>
  <c r="K130" i="155"/>
  <c r="K129" i="155"/>
  <c r="K128" i="155"/>
  <c r="K127" i="155"/>
  <c r="K126" i="155"/>
  <c r="K125" i="155"/>
  <c r="K124" i="155"/>
  <c r="K123" i="155"/>
  <c r="K122" i="155"/>
  <c r="K121" i="155"/>
  <c r="K120" i="155"/>
  <c r="K119" i="155"/>
  <c r="K118" i="155"/>
  <c r="K117" i="155"/>
  <c r="K116" i="155"/>
  <c r="K115" i="155"/>
  <c r="K114" i="155"/>
  <c r="K113" i="155"/>
  <c r="K112" i="155"/>
  <c r="K111" i="155"/>
  <c r="K110" i="155"/>
  <c r="K109" i="155"/>
  <c r="K108" i="155"/>
  <c r="K107" i="155"/>
  <c r="K106" i="155"/>
  <c r="K105" i="155"/>
  <c r="K104" i="155"/>
  <c r="K103" i="155"/>
  <c r="K102" i="155"/>
  <c r="K101" i="155"/>
  <c r="K100" i="155"/>
  <c r="K99" i="155"/>
  <c r="K98" i="155"/>
  <c r="K97" i="155"/>
  <c r="K96" i="155"/>
  <c r="K95" i="155"/>
  <c r="K94" i="155"/>
  <c r="K93" i="155"/>
  <c r="K92" i="155"/>
  <c r="K91" i="155"/>
  <c r="K90" i="155"/>
  <c r="K89" i="155"/>
  <c r="K88" i="155"/>
  <c r="K87" i="155"/>
  <c r="K86" i="155"/>
  <c r="K85" i="155"/>
  <c r="K84" i="155"/>
  <c r="K83" i="155"/>
  <c r="K82" i="155"/>
  <c r="K81" i="155"/>
  <c r="K80" i="155"/>
  <c r="K79" i="155"/>
  <c r="K78" i="155"/>
  <c r="K77" i="155"/>
  <c r="K76" i="155"/>
  <c r="K75" i="155"/>
  <c r="K74" i="155"/>
  <c r="K73" i="155"/>
  <c r="K72" i="155"/>
  <c r="K71" i="155"/>
  <c r="K70" i="155"/>
  <c r="K69" i="155"/>
  <c r="K68" i="155"/>
  <c r="K67" i="155"/>
  <c r="K66" i="155"/>
  <c r="K65" i="155"/>
  <c r="K64" i="155"/>
  <c r="K63" i="155"/>
  <c r="K62" i="155"/>
  <c r="K61" i="155"/>
  <c r="K60" i="155"/>
  <c r="K59" i="155"/>
  <c r="K58" i="155"/>
  <c r="K57" i="155"/>
  <c r="K56" i="155"/>
  <c r="K55" i="155"/>
  <c r="K54" i="155"/>
  <c r="K53" i="155"/>
  <c r="K52" i="155"/>
  <c r="K51" i="155"/>
  <c r="K50" i="155"/>
  <c r="K49" i="155"/>
  <c r="K48" i="155"/>
  <c r="K47" i="155"/>
  <c r="K46" i="155"/>
  <c r="K45" i="155"/>
  <c r="K44" i="155"/>
  <c r="K43" i="155"/>
  <c r="J146" i="155"/>
  <c r="J145" i="155"/>
  <c r="J144" i="155"/>
  <c r="J143" i="155"/>
  <c r="J142" i="155"/>
  <c r="J141" i="155"/>
  <c r="J140" i="155"/>
  <c r="J139" i="155"/>
  <c r="J138" i="155"/>
  <c r="J137" i="155"/>
  <c r="J136" i="155"/>
  <c r="J135" i="155"/>
  <c r="J134" i="155"/>
  <c r="J133" i="155"/>
  <c r="J132" i="155"/>
  <c r="J131" i="155"/>
  <c r="J130" i="155"/>
  <c r="J129" i="155"/>
  <c r="J128" i="155"/>
  <c r="J127" i="155"/>
  <c r="J126" i="155"/>
  <c r="J125" i="155"/>
  <c r="J124" i="155"/>
  <c r="J123" i="155"/>
  <c r="J122" i="155"/>
  <c r="J121" i="155"/>
  <c r="J120" i="155"/>
  <c r="J119" i="155"/>
  <c r="J118" i="155"/>
  <c r="J117" i="155"/>
  <c r="J116" i="155"/>
  <c r="J115" i="155"/>
  <c r="J114" i="155"/>
  <c r="J113" i="155"/>
  <c r="J112" i="155"/>
  <c r="J111" i="155"/>
  <c r="J110" i="155"/>
  <c r="J109" i="155"/>
  <c r="J108" i="155"/>
  <c r="J107" i="155"/>
  <c r="J106" i="155"/>
  <c r="J105" i="155"/>
  <c r="J104" i="155"/>
  <c r="J103" i="155"/>
  <c r="J102" i="155"/>
  <c r="J101" i="155"/>
  <c r="J100" i="155"/>
  <c r="J99" i="155"/>
  <c r="J98" i="155"/>
  <c r="J97" i="155"/>
  <c r="J96" i="155"/>
  <c r="J95" i="155"/>
  <c r="J94" i="155"/>
  <c r="J93" i="155"/>
  <c r="J92" i="155"/>
  <c r="J91" i="155"/>
  <c r="J90" i="155"/>
  <c r="J89" i="155"/>
  <c r="J88" i="155"/>
  <c r="J87" i="155"/>
  <c r="J86" i="155"/>
  <c r="J85" i="155"/>
  <c r="J84" i="155"/>
  <c r="J83" i="155"/>
  <c r="J82" i="155"/>
  <c r="J81" i="155"/>
  <c r="J80" i="155"/>
  <c r="J79" i="155"/>
  <c r="J78" i="155"/>
  <c r="J77" i="155"/>
  <c r="J76" i="155"/>
  <c r="J75" i="155"/>
  <c r="J74" i="155"/>
  <c r="J73" i="155"/>
  <c r="J72" i="155"/>
  <c r="J71" i="155"/>
  <c r="J70" i="155"/>
  <c r="J69" i="155"/>
  <c r="J68" i="155"/>
  <c r="J67" i="155"/>
  <c r="J66" i="155"/>
  <c r="J65" i="155"/>
  <c r="J64" i="155"/>
  <c r="J63" i="155"/>
  <c r="J62" i="155"/>
  <c r="J61" i="155"/>
  <c r="J60" i="155"/>
  <c r="J59" i="155"/>
  <c r="J58" i="155"/>
  <c r="J57" i="155"/>
  <c r="J56" i="155"/>
  <c r="J55" i="155"/>
  <c r="J54" i="155"/>
  <c r="J53" i="155"/>
  <c r="J52" i="155"/>
  <c r="J51" i="155"/>
  <c r="J50" i="155"/>
  <c r="J49" i="155"/>
  <c r="J48" i="155"/>
  <c r="J47" i="155"/>
  <c r="J46" i="155"/>
  <c r="J45" i="155"/>
  <c r="J44" i="155"/>
  <c r="J43" i="155"/>
  <c r="J41" i="155"/>
  <c r="K41" i="155"/>
  <c r="O117" i="155"/>
  <c r="N117" i="155"/>
  <c r="M117" i="155"/>
  <c r="L118" i="155"/>
  <c r="L117" i="155"/>
  <c r="P117" i="155" s="1"/>
  <c r="N42" i="155"/>
  <c r="O41" i="155"/>
  <c r="N41" i="155"/>
  <c r="L41" i="155"/>
  <c r="M41" i="155"/>
  <c r="O146" i="155"/>
  <c r="O145" i="155"/>
  <c r="O144" i="155"/>
  <c r="O143" i="155"/>
  <c r="O142" i="155"/>
  <c r="O141" i="155"/>
  <c r="O140" i="155"/>
  <c r="O139" i="155"/>
  <c r="O138" i="155"/>
  <c r="O137" i="155"/>
  <c r="O136" i="155"/>
  <c r="O135" i="155"/>
  <c r="O134" i="155"/>
  <c r="O133" i="155"/>
  <c r="O132" i="155"/>
  <c r="O131" i="155"/>
  <c r="O130" i="155"/>
  <c r="N146" i="155"/>
  <c r="N145" i="155"/>
  <c r="N144" i="155"/>
  <c r="N143" i="155"/>
  <c r="N142" i="155"/>
  <c r="N141" i="155"/>
  <c r="N140" i="155"/>
  <c r="N139" i="155"/>
  <c r="N138" i="155"/>
  <c r="N137" i="155"/>
  <c r="N136" i="155"/>
  <c r="N135" i="155"/>
  <c r="N134" i="155"/>
  <c r="N133" i="155"/>
  <c r="N132" i="155"/>
  <c r="N131" i="155"/>
  <c r="N130" i="155"/>
  <c r="M146" i="155"/>
  <c r="M145" i="155"/>
  <c r="M144" i="155"/>
  <c r="M143" i="155"/>
  <c r="M142" i="155"/>
  <c r="M141" i="155"/>
  <c r="M140" i="155"/>
  <c r="M139" i="155"/>
  <c r="M138" i="155"/>
  <c r="M137" i="155"/>
  <c r="M136" i="155"/>
  <c r="M135" i="155"/>
  <c r="M134" i="155"/>
  <c r="M133" i="155"/>
  <c r="M132" i="155"/>
  <c r="M131" i="155"/>
  <c r="M130" i="155"/>
  <c r="L146" i="155"/>
  <c r="P146" i="155" s="1"/>
  <c r="L145" i="155"/>
  <c r="L144" i="155"/>
  <c r="L143" i="155"/>
  <c r="L142" i="155"/>
  <c r="P142" i="155" s="1"/>
  <c r="L141" i="155"/>
  <c r="L140" i="155"/>
  <c r="L139" i="155"/>
  <c r="L138" i="155"/>
  <c r="P138" i="155" s="1"/>
  <c r="L137" i="155"/>
  <c r="L136" i="155"/>
  <c r="L135" i="155"/>
  <c r="L134" i="155"/>
  <c r="P134" i="155" s="1"/>
  <c r="L133" i="155"/>
  <c r="L132" i="155"/>
  <c r="L131" i="155"/>
  <c r="L130" i="155"/>
  <c r="P130" i="155" s="1"/>
  <c r="O129" i="155"/>
  <c r="O128" i="155"/>
  <c r="O127" i="155"/>
  <c r="O126" i="155"/>
  <c r="O125" i="155"/>
  <c r="O124" i="155"/>
  <c r="O123" i="155"/>
  <c r="O122" i="155"/>
  <c r="O121" i="155"/>
  <c r="O120" i="155"/>
  <c r="O119" i="155"/>
  <c r="O118" i="155"/>
  <c r="O116" i="155"/>
  <c r="O115" i="155"/>
  <c r="O114" i="155"/>
  <c r="O113" i="155"/>
  <c r="O112" i="155"/>
  <c r="O111" i="155"/>
  <c r="N129" i="155"/>
  <c r="N128" i="155"/>
  <c r="N127" i="155"/>
  <c r="N126" i="155"/>
  <c r="N125" i="155"/>
  <c r="N124" i="155"/>
  <c r="N123" i="155"/>
  <c r="N122" i="155"/>
  <c r="N121" i="155"/>
  <c r="N120" i="155"/>
  <c r="N119" i="155"/>
  <c r="N118" i="155"/>
  <c r="N116" i="155"/>
  <c r="N115" i="155"/>
  <c r="N114" i="155"/>
  <c r="N113" i="155"/>
  <c r="N112" i="155"/>
  <c r="N111" i="155"/>
  <c r="M129" i="155"/>
  <c r="M128" i="155"/>
  <c r="M127" i="155"/>
  <c r="M126" i="155"/>
  <c r="M125" i="155"/>
  <c r="M124" i="155"/>
  <c r="M123" i="155"/>
  <c r="M122" i="155"/>
  <c r="M121" i="155"/>
  <c r="M120" i="155"/>
  <c r="M119" i="155"/>
  <c r="M118" i="155"/>
  <c r="M116" i="155"/>
  <c r="M115" i="155"/>
  <c r="M114" i="155"/>
  <c r="M113" i="155"/>
  <c r="M112" i="155"/>
  <c r="M111" i="155"/>
  <c r="L129" i="155"/>
  <c r="P129" i="155" s="1"/>
  <c r="L128" i="155"/>
  <c r="P128" i="155" s="1"/>
  <c r="L127" i="155"/>
  <c r="L126" i="155"/>
  <c r="L125" i="155"/>
  <c r="P125" i="155" s="1"/>
  <c r="L124" i="155"/>
  <c r="P124" i="155" s="1"/>
  <c r="L123" i="155"/>
  <c r="L122" i="155"/>
  <c r="L121" i="155"/>
  <c r="P121" i="155" s="1"/>
  <c r="L120" i="155"/>
  <c r="P120" i="155" s="1"/>
  <c r="L119" i="155"/>
  <c r="L116" i="155"/>
  <c r="L115" i="155"/>
  <c r="P115" i="155" s="1"/>
  <c r="L114" i="155"/>
  <c r="P114" i="155" s="1"/>
  <c r="L113" i="155"/>
  <c r="L112" i="155"/>
  <c r="L111" i="155"/>
  <c r="P111" i="155" s="1"/>
  <c r="O110" i="155"/>
  <c r="O109" i="155"/>
  <c r="O108" i="155"/>
  <c r="O107" i="155"/>
  <c r="O106" i="155"/>
  <c r="O105" i="155"/>
  <c r="O104" i="155"/>
  <c r="O103" i="155"/>
  <c r="O102" i="155"/>
  <c r="O101" i="155"/>
  <c r="O100" i="155"/>
  <c r="O99" i="155"/>
  <c r="O98" i="155"/>
  <c r="O97" i="155"/>
  <c r="O96" i="155"/>
  <c r="O95" i="155"/>
  <c r="O94" i="155"/>
  <c r="O93" i="155"/>
  <c r="O92" i="155"/>
  <c r="O91" i="155"/>
  <c r="N110" i="155"/>
  <c r="N109" i="155"/>
  <c r="N108" i="155"/>
  <c r="N107" i="155"/>
  <c r="N106" i="155"/>
  <c r="N105" i="155"/>
  <c r="N104" i="155"/>
  <c r="N103" i="155"/>
  <c r="N102" i="155"/>
  <c r="N101" i="155"/>
  <c r="N100" i="155"/>
  <c r="N99" i="155"/>
  <c r="N98" i="155"/>
  <c r="N97" i="155"/>
  <c r="N96" i="155"/>
  <c r="N95" i="155"/>
  <c r="N94" i="155"/>
  <c r="N93" i="155"/>
  <c r="N92" i="155"/>
  <c r="N91" i="155"/>
  <c r="M110" i="155"/>
  <c r="M109" i="155"/>
  <c r="M108" i="155"/>
  <c r="M107" i="155"/>
  <c r="M106" i="155"/>
  <c r="M105" i="155"/>
  <c r="M104" i="155"/>
  <c r="M103" i="155"/>
  <c r="M102" i="155"/>
  <c r="M101" i="155"/>
  <c r="M100" i="155"/>
  <c r="M99" i="155"/>
  <c r="M98" i="155"/>
  <c r="M97" i="155"/>
  <c r="M96" i="155"/>
  <c r="M95" i="155"/>
  <c r="M94" i="155"/>
  <c r="M93" i="155"/>
  <c r="M92" i="155"/>
  <c r="M91" i="155"/>
  <c r="L110" i="155"/>
  <c r="P110" i="155" s="1"/>
  <c r="L109" i="155"/>
  <c r="P109" i="155" s="1"/>
  <c r="L108" i="155"/>
  <c r="P108" i="155" s="1"/>
  <c r="L107" i="155"/>
  <c r="P107" i="155" s="1"/>
  <c r="L106" i="155"/>
  <c r="P106" i="155" s="1"/>
  <c r="L105" i="155"/>
  <c r="P105" i="155" s="1"/>
  <c r="L104" i="155"/>
  <c r="P104" i="155" s="1"/>
  <c r="L103" i="155"/>
  <c r="P103" i="155" s="1"/>
  <c r="L102" i="155"/>
  <c r="P102" i="155" s="1"/>
  <c r="L101" i="155"/>
  <c r="P101" i="155" s="1"/>
  <c r="L100" i="155"/>
  <c r="P100" i="155" s="1"/>
  <c r="L99" i="155"/>
  <c r="P99" i="155" s="1"/>
  <c r="L98" i="155"/>
  <c r="P98" i="155" s="1"/>
  <c r="L97" i="155"/>
  <c r="P97" i="155" s="1"/>
  <c r="L96" i="155"/>
  <c r="P96" i="155" s="1"/>
  <c r="L95" i="155"/>
  <c r="P95" i="155" s="1"/>
  <c r="L94" i="155"/>
  <c r="P94" i="155" s="1"/>
  <c r="L93" i="155"/>
  <c r="P93" i="155" s="1"/>
  <c r="L92" i="155"/>
  <c r="P92" i="155" s="1"/>
  <c r="L91" i="155"/>
  <c r="P91" i="155" s="1"/>
  <c r="O90" i="155"/>
  <c r="O89" i="155"/>
  <c r="O88" i="155"/>
  <c r="O87" i="155"/>
  <c r="O86" i="155"/>
  <c r="O85" i="155"/>
  <c r="O84" i="155"/>
  <c r="O83" i="155"/>
  <c r="O82" i="155"/>
  <c r="O81" i="155"/>
  <c r="O80" i="155"/>
  <c r="O79" i="155"/>
  <c r="O78" i="155"/>
  <c r="O77" i="155"/>
  <c r="O76" i="155"/>
  <c r="O75" i="155"/>
  <c r="O74" i="155"/>
  <c r="O73" i="155"/>
  <c r="O72" i="155"/>
  <c r="O71" i="155"/>
  <c r="N90" i="155"/>
  <c r="N89" i="155"/>
  <c r="N88" i="155"/>
  <c r="N87" i="155"/>
  <c r="N86" i="155"/>
  <c r="N85" i="155"/>
  <c r="N84" i="155"/>
  <c r="N83" i="155"/>
  <c r="N82" i="155"/>
  <c r="N81" i="155"/>
  <c r="N80" i="155"/>
  <c r="N79" i="155"/>
  <c r="N78" i="155"/>
  <c r="N77" i="155"/>
  <c r="N76" i="155"/>
  <c r="N75" i="155"/>
  <c r="N74" i="155"/>
  <c r="N73" i="155"/>
  <c r="N72" i="155"/>
  <c r="N71" i="155"/>
  <c r="M90" i="155"/>
  <c r="M89" i="155"/>
  <c r="M88" i="155"/>
  <c r="M87" i="155"/>
  <c r="M86" i="155"/>
  <c r="M85" i="155"/>
  <c r="M84" i="155"/>
  <c r="M83" i="155"/>
  <c r="M82" i="155"/>
  <c r="M81" i="155"/>
  <c r="M80" i="155"/>
  <c r="M79" i="155"/>
  <c r="M78" i="155"/>
  <c r="M77" i="155"/>
  <c r="M76" i="155"/>
  <c r="M75" i="155"/>
  <c r="M74" i="155"/>
  <c r="M73" i="155"/>
  <c r="M72" i="155"/>
  <c r="M71" i="155"/>
  <c r="L90" i="155"/>
  <c r="P90" i="155" s="1"/>
  <c r="L89" i="155"/>
  <c r="P89" i="155" s="1"/>
  <c r="L88" i="155"/>
  <c r="P88" i="155" s="1"/>
  <c r="L87" i="155"/>
  <c r="P87" i="155" s="1"/>
  <c r="L86" i="155"/>
  <c r="P86" i="155" s="1"/>
  <c r="L85" i="155"/>
  <c r="P85" i="155" s="1"/>
  <c r="L84" i="155"/>
  <c r="P84" i="155" s="1"/>
  <c r="L83" i="155"/>
  <c r="P83" i="155" s="1"/>
  <c r="L82" i="155"/>
  <c r="P82" i="155" s="1"/>
  <c r="L81" i="155"/>
  <c r="P81" i="155" s="1"/>
  <c r="L80" i="155"/>
  <c r="P80" i="155" s="1"/>
  <c r="L79" i="155"/>
  <c r="P79" i="155" s="1"/>
  <c r="L78" i="155"/>
  <c r="P78" i="155" s="1"/>
  <c r="L77" i="155"/>
  <c r="P77" i="155" s="1"/>
  <c r="L76" i="155"/>
  <c r="P76" i="155" s="1"/>
  <c r="L75" i="155"/>
  <c r="P75" i="155" s="1"/>
  <c r="L74" i="155"/>
  <c r="P74" i="155" s="1"/>
  <c r="L73" i="155"/>
  <c r="P73" i="155" s="1"/>
  <c r="L72" i="155"/>
  <c r="P72" i="155" s="1"/>
  <c r="L71" i="155"/>
  <c r="P71" i="155" s="1"/>
  <c r="O70" i="155"/>
  <c r="O69" i="155"/>
  <c r="O68" i="155"/>
  <c r="O67" i="155"/>
  <c r="O66" i="155"/>
  <c r="O65" i="155"/>
  <c r="O64" i="155"/>
  <c r="O63" i="155"/>
  <c r="O62" i="155"/>
  <c r="O61" i="155"/>
  <c r="N70" i="155"/>
  <c r="N69" i="155"/>
  <c r="N68" i="155"/>
  <c r="N67" i="155"/>
  <c r="N66" i="155"/>
  <c r="N65" i="155"/>
  <c r="N64" i="155"/>
  <c r="N63" i="155"/>
  <c r="N62" i="155"/>
  <c r="N61" i="155"/>
  <c r="M70" i="155"/>
  <c r="M69" i="155"/>
  <c r="M68" i="155"/>
  <c r="M67" i="155"/>
  <c r="M66" i="155"/>
  <c r="M65" i="155"/>
  <c r="M64" i="155"/>
  <c r="M63" i="155"/>
  <c r="M62" i="155"/>
  <c r="M61" i="155"/>
  <c r="L69" i="155"/>
  <c r="L68" i="155"/>
  <c r="L67" i="155"/>
  <c r="L66" i="155"/>
  <c r="P66" i="155" s="1"/>
  <c r="L65" i="155"/>
  <c r="L64" i="155"/>
  <c r="L63" i="155"/>
  <c r="L62" i="155"/>
  <c r="P62" i="155" s="1"/>
  <c r="L70" i="155"/>
  <c r="L61" i="155"/>
  <c r="O60" i="155"/>
  <c r="O59" i="155"/>
  <c r="O58" i="155"/>
  <c r="O57" i="155"/>
  <c r="O56" i="155"/>
  <c r="O55" i="155"/>
  <c r="O54" i="155"/>
  <c r="O53" i="155"/>
  <c r="O52" i="155"/>
  <c r="O51" i="155"/>
  <c r="O50" i="155"/>
  <c r="O49" i="155"/>
  <c r="O48" i="155"/>
  <c r="O47" i="155"/>
  <c r="N60" i="155"/>
  <c r="N59" i="155"/>
  <c r="N58" i="155"/>
  <c r="N57" i="155"/>
  <c r="N56" i="155"/>
  <c r="N55" i="155"/>
  <c r="N54" i="155"/>
  <c r="N53" i="155"/>
  <c r="N52" i="155"/>
  <c r="N51" i="155"/>
  <c r="N50" i="155"/>
  <c r="N49" i="155"/>
  <c r="N48" i="155"/>
  <c r="N47" i="155"/>
  <c r="M60" i="155"/>
  <c r="M59" i="155"/>
  <c r="M58" i="155"/>
  <c r="M57" i="155"/>
  <c r="M56" i="155"/>
  <c r="M55" i="155"/>
  <c r="M54" i="155"/>
  <c r="M53" i="155"/>
  <c r="M52" i="155"/>
  <c r="M51" i="155"/>
  <c r="M50" i="155"/>
  <c r="M49" i="155"/>
  <c r="M48" i="155"/>
  <c r="M47" i="155"/>
  <c r="L60" i="155"/>
  <c r="L59" i="155"/>
  <c r="L58" i="155"/>
  <c r="P58" i="155" s="1"/>
  <c r="L57" i="155"/>
  <c r="L56" i="155"/>
  <c r="L55" i="155"/>
  <c r="L54" i="155"/>
  <c r="P54" i="155" s="1"/>
  <c r="L53" i="155"/>
  <c r="L52" i="155"/>
  <c r="L51" i="155"/>
  <c r="L50" i="155"/>
  <c r="P50" i="155" s="1"/>
  <c r="L49" i="155"/>
  <c r="L48" i="155"/>
  <c r="L47" i="155"/>
  <c r="O43" i="155"/>
  <c r="N43" i="155"/>
  <c r="M43" i="155"/>
  <c r="L43" i="155"/>
  <c r="O46" i="155"/>
  <c r="O45" i="155"/>
  <c r="O44" i="155"/>
  <c r="O42" i="155"/>
  <c r="N46" i="155"/>
  <c r="N45" i="155"/>
  <c r="N44" i="155"/>
  <c r="M46" i="155"/>
  <c r="M45" i="155"/>
  <c r="M44" i="155"/>
  <c r="M42" i="155"/>
  <c r="L46" i="155"/>
  <c r="L45" i="155"/>
  <c r="L44" i="155"/>
  <c r="P44" i="155" s="1"/>
  <c r="L42" i="155"/>
  <c r="O40" i="155"/>
  <c r="O39" i="155"/>
  <c r="O38" i="155"/>
  <c r="O37" i="155"/>
  <c r="N40" i="155"/>
  <c r="N39" i="155"/>
  <c r="N38" i="155"/>
  <c r="N37" i="155"/>
  <c r="M40" i="155"/>
  <c r="M39" i="155"/>
  <c r="M38" i="155"/>
  <c r="M37" i="155"/>
  <c r="L40" i="155"/>
  <c r="P40" i="155" s="1"/>
  <c r="L39" i="155"/>
  <c r="P39" i="155" s="1"/>
  <c r="L38" i="155"/>
  <c r="L37" i="155"/>
  <c r="P37" i="155" s="1"/>
  <c r="O36" i="155"/>
  <c r="N36" i="155"/>
  <c r="M36" i="155"/>
  <c r="L36" i="155"/>
  <c r="O35" i="155"/>
  <c r="N35" i="155"/>
  <c r="M35" i="155"/>
  <c r="L35" i="155"/>
  <c r="O34" i="155"/>
  <c r="N34" i="155"/>
  <c r="M34" i="155"/>
  <c r="L34" i="155"/>
  <c r="O33" i="155"/>
  <c r="N33" i="155"/>
  <c r="M33" i="155"/>
  <c r="L33" i="155"/>
  <c r="O32" i="155"/>
  <c r="N32" i="155"/>
  <c r="M32" i="155"/>
  <c r="L32" i="155"/>
  <c r="O31" i="155"/>
  <c r="N31" i="155"/>
  <c r="M31" i="155"/>
  <c r="L31" i="155"/>
  <c r="O30" i="155"/>
  <c r="N30" i="155"/>
  <c r="M30" i="155"/>
  <c r="L30" i="155"/>
  <c r="O29" i="155"/>
  <c r="N29" i="155"/>
  <c r="M29" i="155"/>
  <c r="L29" i="155"/>
  <c r="O28" i="155"/>
  <c r="N28" i="155"/>
  <c r="M28" i="155"/>
  <c r="L28" i="155"/>
  <c r="O27" i="155"/>
  <c r="N27" i="155"/>
  <c r="M27" i="155"/>
  <c r="L27" i="155"/>
  <c r="O26" i="155"/>
  <c r="N26" i="155"/>
  <c r="M26" i="155"/>
  <c r="L26" i="155"/>
  <c r="K26" i="155"/>
  <c r="O25" i="155"/>
  <c r="N25" i="155"/>
  <c r="M25" i="155"/>
  <c r="L25" i="155"/>
  <c r="O24" i="155"/>
  <c r="N24" i="155"/>
  <c r="M24" i="155"/>
  <c r="L24" i="155"/>
  <c r="O23" i="155"/>
  <c r="N23" i="155"/>
  <c r="M23" i="155"/>
  <c r="L23" i="155"/>
  <c r="O22" i="155"/>
  <c r="N22" i="155"/>
  <c r="M22" i="155"/>
  <c r="L22" i="155"/>
  <c r="O21" i="155"/>
  <c r="N21" i="155"/>
  <c r="M21" i="155"/>
  <c r="L21" i="155"/>
  <c r="O20" i="155"/>
  <c r="N20" i="155"/>
  <c r="M20" i="155"/>
  <c r="L20" i="155"/>
  <c r="O19" i="155"/>
  <c r="N19" i="155"/>
  <c r="M19" i="155"/>
  <c r="L19" i="155"/>
  <c r="O18" i="155"/>
  <c r="N18" i="155"/>
  <c r="M18" i="155"/>
  <c r="L18" i="155"/>
  <c r="O17" i="155"/>
  <c r="N17" i="155"/>
  <c r="M17" i="155"/>
  <c r="O16" i="155"/>
  <c r="N16" i="155"/>
  <c r="M16" i="155"/>
  <c r="L16" i="155"/>
  <c r="L17" i="155"/>
  <c r="O15" i="155"/>
  <c r="N15" i="155"/>
  <c r="M15" i="155"/>
  <c r="L15" i="155"/>
  <c r="O14" i="155"/>
  <c r="N14" i="155"/>
  <c r="M14" i="155"/>
  <c r="L14" i="155"/>
  <c r="O13" i="155"/>
  <c r="N13" i="155"/>
  <c r="M13" i="155"/>
  <c r="L13" i="155"/>
  <c r="O12" i="155"/>
  <c r="N12" i="155"/>
  <c r="M12" i="155"/>
  <c r="L12" i="155"/>
  <c r="O11" i="155"/>
  <c r="N11" i="155"/>
  <c r="M11" i="155"/>
  <c r="L11" i="155"/>
  <c r="O10" i="155"/>
  <c r="N10" i="155"/>
  <c r="M10" i="155"/>
  <c r="L10" i="155"/>
  <c r="O9" i="155"/>
  <c r="N9" i="155"/>
  <c r="M9" i="155"/>
  <c r="L9" i="155"/>
  <c r="O8" i="155"/>
  <c r="N8" i="155"/>
  <c r="M8" i="155"/>
  <c r="L8" i="155"/>
  <c r="O7" i="155"/>
  <c r="N7" i="155"/>
  <c r="M7" i="155"/>
  <c r="L7" i="155"/>
  <c r="O6" i="155"/>
  <c r="N6" i="155"/>
  <c r="M6" i="155"/>
  <c r="L6" i="155"/>
  <c r="K6" i="155"/>
  <c r="K5" i="155"/>
  <c r="O5" i="155"/>
  <c r="N5" i="155"/>
  <c r="M5" i="155"/>
  <c r="L5" i="155"/>
  <c r="M4" i="155"/>
  <c r="L4" i="155"/>
  <c r="M3" i="155"/>
  <c r="L3" i="155"/>
  <c r="N4" i="155"/>
  <c r="O4" i="155"/>
  <c r="O3" i="155"/>
  <c r="N3" i="155"/>
  <c r="O2" i="155"/>
  <c r="N2" i="155"/>
  <c r="M2" i="155"/>
  <c r="L2" i="155"/>
  <c r="P145" i="155" l="1"/>
  <c r="P141" i="155"/>
  <c r="P140" i="155"/>
  <c r="P137" i="155"/>
  <c r="P133" i="155"/>
  <c r="P136" i="155"/>
  <c r="P118" i="155"/>
  <c r="P5" i="155"/>
  <c r="P122" i="155"/>
  <c r="P126" i="155"/>
  <c r="P113" i="155"/>
  <c r="P144" i="155"/>
  <c r="P119" i="155"/>
  <c r="P123" i="155"/>
  <c r="P127" i="155"/>
  <c r="P38" i="155"/>
  <c r="P131" i="155"/>
  <c r="P135" i="155"/>
  <c r="P139" i="155"/>
  <c r="P143" i="155"/>
  <c r="P6" i="155"/>
  <c r="P112" i="155"/>
  <c r="P116" i="155"/>
  <c r="P132" i="155"/>
  <c r="P7" i="155"/>
  <c r="P45" i="155"/>
  <c r="P63" i="155"/>
  <c r="P67" i="155"/>
  <c r="P9" i="155"/>
  <c r="P11" i="155"/>
  <c r="P12" i="155"/>
  <c r="P13" i="155"/>
  <c r="P14" i="155"/>
  <c r="P15" i="155"/>
  <c r="P17" i="155"/>
  <c r="P18" i="155"/>
  <c r="P19" i="155"/>
  <c r="P20" i="155"/>
  <c r="P21" i="155"/>
  <c r="P22" i="155"/>
  <c r="P23" i="155"/>
  <c r="P24" i="155"/>
  <c r="P25" i="155"/>
  <c r="P46" i="155"/>
  <c r="P43" i="155"/>
  <c r="P47" i="155"/>
  <c r="P51" i="155"/>
  <c r="P55" i="155"/>
  <c r="P59" i="155"/>
  <c r="P49" i="155"/>
  <c r="P53" i="155"/>
  <c r="P57" i="155"/>
  <c r="P61" i="155"/>
  <c r="P2" i="155"/>
  <c r="P16" i="155"/>
  <c r="P26" i="155"/>
  <c r="P27" i="155"/>
  <c r="P28" i="155"/>
  <c r="P29" i="155"/>
  <c r="P30" i="155"/>
  <c r="P31" i="155"/>
  <c r="P32" i="155"/>
  <c r="P33" i="155"/>
  <c r="P34" i="155"/>
  <c r="P35" i="155"/>
  <c r="P36" i="155"/>
  <c r="P42" i="155"/>
  <c r="P48" i="155"/>
  <c r="P52" i="155"/>
  <c r="P56" i="155"/>
  <c r="P60" i="155"/>
  <c r="P70" i="155"/>
  <c r="P65" i="155"/>
  <c r="P69" i="155"/>
  <c r="P64" i="155"/>
  <c r="P68" i="155"/>
  <c r="P41" i="155"/>
  <c r="P3" i="155"/>
  <c r="P10" i="155"/>
  <c r="P8" i="155"/>
  <c r="P4" i="155"/>
  <c r="K42" i="155"/>
  <c r="J42" i="155"/>
  <c r="K40" i="155"/>
  <c r="J40" i="155"/>
  <c r="K39" i="155"/>
  <c r="J39" i="155"/>
  <c r="K38" i="155"/>
  <c r="J38" i="155"/>
  <c r="K37" i="155"/>
  <c r="J37" i="155"/>
  <c r="K36" i="155"/>
  <c r="J36" i="155"/>
  <c r="J35" i="155"/>
  <c r="K35" i="155"/>
  <c r="K34" i="155"/>
  <c r="J34" i="155"/>
  <c r="K33" i="155"/>
  <c r="J33" i="155"/>
  <c r="K32" i="155"/>
  <c r="J32" i="155"/>
  <c r="K31" i="155"/>
  <c r="J31" i="155"/>
  <c r="K30" i="155"/>
  <c r="J30" i="155"/>
  <c r="K29" i="155"/>
  <c r="J29" i="155"/>
  <c r="K28" i="155"/>
  <c r="J28" i="155"/>
  <c r="K27" i="155"/>
  <c r="J27" i="155"/>
  <c r="J26" i="155"/>
  <c r="K25" i="155"/>
  <c r="J25" i="155"/>
  <c r="K24" i="155"/>
  <c r="J24" i="155"/>
  <c r="K23" i="155"/>
  <c r="J23" i="155"/>
  <c r="K22" i="155"/>
  <c r="J22" i="155"/>
  <c r="K21" i="155"/>
  <c r="J21" i="155"/>
  <c r="K20" i="155"/>
  <c r="J20" i="155"/>
  <c r="K19" i="155"/>
  <c r="J19" i="155"/>
  <c r="K18" i="155"/>
  <c r="J18" i="155"/>
  <c r="K17" i="155"/>
  <c r="J17" i="155"/>
  <c r="K16" i="155"/>
  <c r="J16" i="155"/>
  <c r="K15" i="155"/>
  <c r="J15" i="155"/>
  <c r="K14" i="155"/>
  <c r="J14" i="155"/>
  <c r="K13" i="155"/>
  <c r="J13" i="155"/>
  <c r="K12" i="155"/>
  <c r="J12" i="155"/>
  <c r="K11" i="155"/>
  <c r="J11" i="155"/>
  <c r="K10" i="155"/>
  <c r="J10" i="155"/>
  <c r="K9" i="155"/>
  <c r="J9" i="155"/>
  <c r="K8" i="155"/>
  <c r="J8" i="155"/>
  <c r="K7" i="155"/>
  <c r="J7" i="155"/>
  <c r="J5" i="155"/>
  <c r="J6" i="155"/>
  <c r="K4" i="155"/>
  <c r="J4" i="155"/>
  <c r="K3" i="155"/>
  <c r="J3" i="155"/>
  <c r="K2" i="155"/>
  <c r="J2" i="155"/>
  <c r="C134" i="155"/>
  <c r="B134" i="155"/>
  <c r="A134" i="155"/>
  <c r="C146" i="155"/>
  <c r="B146" i="155"/>
  <c r="A146" i="155"/>
  <c r="C145" i="155"/>
  <c r="B145" i="155"/>
  <c r="A145" i="155"/>
  <c r="C144" i="155"/>
  <c r="B144" i="155"/>
  <c r="A144" i="155"/>
  <c r="C143" i="155"/>
  <c r="B143" i="155"/>
  <c r="A143" i="155"/>
  <c r="C142" i="155"/>
  <c r="B142" i="155"/>
  <c r="A142" i="155"/>
  <c r="C141" i="155"/>
  <c r="B141" i="155"/>
  <c r="A141" i="155"/>
  <c r="C140" i="155"/>
  <c r="B140" i="155"/>
  <c r="A140" i="155"/>
  <c r="C139" i="155"/>
  <c r="B139" i="155"/>
  <c r="A139" i="155"/>
  <c r="C138" i="155"/>
  <c r="B138" i="155"/>
  <c r="A138" i="155"/>
  <c r="C137" i="155"/>
  <c r="B137" i="155"/>
  <c r="A137" i="155"/>
  <c r="C136" i="155"/>
  <c r="B136" i="155"/>
  <c r="A136" i="155"/>
  <c r="C135" i="155"/>
  <c r="B135" i="155"/>
  <c r="A135" i="155"/>
  <c r="C133" i="155"/>
  <c r="B133" i="155"/>
  <c r="A133" i="155"/>
  <c r="C132" i="155"/>
  <c r="B132" i="155"/>
  <c r="A132" i="155"/>
  <c r="C131" i="155"/>
  <c r="B131" i="155"/>
  <c r="A131" i="155"/>
  <c r="C130" i="155"/>
  <c r="B130" i="155"/>
  <c r="A130" i="155"/>
  <c r="C129" i="155"/>
  <c r="B129" i="155"/>
  <c r="A129" i="155"/>
  <c r="C128" i="155"/>
  <c r="B128" i="155"/>
  <c r="A128" i="155"/>
  <c r="C127" i="155"/>
  <c r="B127" i="155"/>
  <c r="A127" i="155"/>
  <c r="C126" i="155"/>
  <c r="B126" i="155"/>
  <c r="A126" i="155"/>
  <c r="C125" i="155"/>
  <c r="B125" i="155"/>
  <c r="A125" i="155"/>
  <c r="C124" i="155"/>
  <c r="B124" i="155"/>
  <c r="A124" i="155"/>
  <c r="C123" i="155"/>
  <c r="B123" i="155"/>
  <c r="A123" i="155"/>
  <c r="C122" i="155"/>
  <c r="B122" i="155"/>
  <c r="A122" i="155"/>
  <c r="C121" i="155"/>
  <c r="B121" i="155"/>
  <c r="A121" i="155"/>
  <c r="C120" i="155"/>
  <c r="B120" i="155"/>
  <c r="A120" i="155"/>
  <c r="C119" i="155"/>
  <c r="B119" i="155"/>
  <c r="A119" i="155"/>
  <c r="C118" i="155"/>
  <c r="B118" i="155"/>
  <c r="A118" i="155"/>
  <c r="C117" i="155"/>
  <c r="B117" i="155"/>
  <c r="A117" i="155"/>
  <c r="C116" i="155"/>
  <c r="B116" i="155"/>
  <c r="A116" i="155"/>
  <c r="C115" i="155"/>
  <c r="B115" i="155"/>
  <c r="A115" i="155"/>
  <c r="C114" i="155"/>
  <c r="B114" i="155"/>
  <c r="A114" i="155"/>
  <c r="C113" i="155"/>
  <c r="B113" i="155"/>
  <c r="A113" i="155"/>
  <c r="C112" i="155"/>
  <c r="B112" i="155"/>
  <c r="A112" i="155"/>
  <c r="C111" i="155"/>
  <c r="B111" i="155"/>
  <c r="A111" i="155"/>
  <c r="C110" i="155"/>
  <c r="B110" i="155"/>
  <c r="A110" i="155"/>
  <c r="C109" i="155"/>
  <c r="B109" i="155"/>
  <c r="A109" i="155"/>
  <c r="C108" i="155"/>
  <c r="B108" i="155"/>
  <c r="A108" i="155"/>
  <c r="C107" i="155"/>
  <c r="B107" i="155"/>
  <c r="A107" i="155"/>
  <c r="C106" i="155"/>
  <c r="B106" i="155"/>
  <c r="A106" i="155"/>
  <c r="C105" i="155"/>
  <c r="B105" i="155"/>
  <c r="A105" i="155"/>
  <c r="C104" i="155"/>
  <c r="B104" i="155"/>
  <c r="A104" i="155"/>
  <c r="C103" i="155"/>
  <c r="B103" i="155"/>
  <c r="A103" i="155"/>
  <c r="C102" i="155"/>
  <c r="B102" i="155"/>
  <c r="A102" i="155"/>
  <c r="C101" i="155"/>
  <c r="B101" i="155"/>
  <c r="A101" i="155"/>
  <c r="C100" i="155"/>
  <c r="B100" i="155"/>
  <c r="A100" i="155"/>
  <c r="C99" i="155"/>
  <c r="B99" i="155"/>
  <c r="A99" i="155"/>
  <c r="C98" i="155"/>
  <c r="B98" i="155"/>
  <c r="A98" i="155"/>
  <c r="C97" i="155"/>
  <c r="B97" i="155"/>
  <c r="A97" i="155"/>
  <c r="C96" i="155"/>
  <c r="B96" i="155"/>
  <c r="A96" i="155"/>
  <c r="C95" i="155"/>
  <c r="B95" i="155"/>
  <c r="A95" i="155"/>
  <c r="C94" i="155"/>
  <c r="B94" i="155"/>
  <c r="A94" i="155"/>
  <c r="C93" i="155"/>
  <c r="B93" i="155"/>
  <c r="A93" i="155"/>
  <c r="B92" i="155"/>
  <c r="C92" i="155"/>
  <c r="A92" i="155"/>
  <c r="C91" i="155"/>
  <c r="B91" i="155"/>
  <c r="A91" i="155"/>
  <c r="C90" i="155"/>
  <c r="B90" i="155"/>
  <c r="A90" i="155"/>
  <c r="C89" i="155"/>
  <c r="B89" i="155"/>
  <c r="A89" i="155"/>
  <c r="C88" i="155"/>
  <c r="B88" i="155"/>
  <c r="A88" i="155"/>
  <c r="C87" i="155"/>
  <c r="B87" i="155"/>
  <c r="A87" i="155"/>
  <c r="C86" i="155"/>
  <c r="B86" i="155"/>
  <c r="A86" i="155"/>
  <c r="C85" i="155"/>
  <c r="B85" i="155"/>
  <c r="A85" i="155"/>
  <c r="B84" i="155"/>
  <c r="C84" i="155"/>
  <c r="A84" i="155"/>
  <c r="C83" i="155"/>
  <c r="B83" i="155"/>
  <c r="A83" i="155"/>
  <c r="C82" i="155"/>
  <c r="B82" i="155"/>
  <c r="A82" i="155"/>
  <c r="C81" i="155"/>
  <c r="B81" i="155"/>
  <c r="A81" i="155"/>
  <c r="C80" i="155"/>
  <c r="B80" i="155"/>
  <c r="A80" i="155"/>
  <c r="C79" i="155"/>
  <c r="B79" i="155"/>
  <c r="A79" i="155"/>
  <c r="C78" i="155"/>
  <c r="B78" i="155"/>
  <c r="A78" i="155"/>
  <c r="C77" i="155"/>
  <c r="B77" i="155"/>
  <c r="A77" i="155"/>
  <c r="C76" i="155"/>
  <c r="B76" i="155"/>
  <c r="A76" i="155"/>
  <c r="C75" i="155"/>
  <c r="B75" i="155"/>
  <c r="A75" i="155"/>
  <c r="C74" i="155"/>
  <c r="B74" i="155"/>
  <c r="A74" i="155"/>
  <c r="C73" i="155"/>
  <c r="B73" i="155"/>
  <c r="A73" i="155"/>
  <c r="C72" i="155"/>
  <c r="B72" i="155"/>
  <c r="A72" i="155"/>
  <c r="C71" i="155"/>
  <c r="B71" i="155"/>
  <c r="A71" i="155"/>
  <c r="C70" i="155"/>
  <c r="B70" i="155"/>
  <c r="A70" i="155"/>
  <c r="C69" i="155"/>
  <c r="B69" i="155"/>
  <c r="A69" i="155"/>
  <c r="C68" i="155"/>
  <c r="B68" i="155"/>
  <c r="A68" i="155"/>
  <c r="C67" i="155"/>
  <c r="B67" i="155"/>
  <c r="A67" i="155"/>
  <c r="C66" i="155"/>
  <c r="B66" i="155"/>
  <c r="A66" i="155"/>
  <c r="C65" i="155"/>
  <c r="B65" i="155"/>
  <c r="A65" i="155"/>
  <c r="B64" i="155"/>
  <c r="C64" i="155"/>
  <c r="A64" i="155"/>
  <c r="B63" i="155"/>
  <c r="C63" i="155"/>
  <c r="A63" i="155"/>
  <c r="C62" i="155"/>
  <c r="B62" i="155"/>
  <c r="A62" i="155"/>
  <c r="C61" i="155"/>
  <c r="B61" i="155"/>
  <c r="A61" i="155"/>
  <c r="C60" i="155"/>
  <c r="B60" i="155"/>
  <c r="A60" i="155"/>
  <c r="C59" i="155"/>
  <c r="B59" i="155"/>
  <c r="A59" i="155"/>
  <c r="C58" i="155"/>
  <c r="B58" i="155"/>
  <c r="A58" i="155"/>
  <c r="C57" i="155"/>
  <c r="B57" i="155"/>
  <c r="A57" i="155"/>
  <c r="C56" i="155"/>
  <c r="B56" i="155"/>
  <c r="A56" i="155"/>
  <c r="C55" i="155"/>
  <c r="B55" i="155"/>
  <c r="A55" i="155"/>
  <c r="C54" i="155"/>
  <c r="B54" i="155"/>
  <c r="A54" i="155"/>
  <c r="C53" i="155"/>
  <c r="B53" i="155"/>
  <c r="A53" i="155"/>
  <c r="C52" i="155"/>
  <c r="B52" i="155"/>
  <c r="A52" i="155"/>
  <c r="C51" i="155"/>
  <c r="B51" i="155"/>
  <c r="A51" i="155"/>
  <c r="C50" i="155"/>
  <c r="B50" i="155"/>
  <c r="A50" i="155"/>
  <c r="C49" i="155"/>
  <c r="B49" i="155"/>
  <c r="A49" i="155"/>
  <c r="C48" i="155"/>
  <c r="B48" i="155"/>
  <c r="A48" i="155"/>
  <c r="C47" i="155"/>
  <c r="B47" i="155"/>
  <c r="A47" i="155"/>
  <c r="C46" i="155"/>
  <c r="B46" i="155"/>
  <c r="A46" i="155"/>
  <c r="C45" i="155"/>
  <c r="B45" i="155"/>
  <c r="A45" i="155"/>
  <c r="C44" i="155"/>
  <c r="B44" i="155"/>
  <c r="A44" i="155"/>
  <c r="C43" i="155"/>
  <c r="B43" i="155"/>
  <c r="A43" i="155"/>
  <c r="C42" i="155"/>
  <c r="B42" i="155"/>
  <c r="A42" i="155"/>
  <c r="C41" i="155"/>
  <c r="B41" i="155"/>
  <c r="A41" i="155"/>
  <c r="C40" i="155"/>
  <c r="B40" i="155"/>
  <c r="A40" i="155"/>
  <c r="C39" i="155"/>
  <c r="B39" i="155"/>
  <c r="A39" i="155"/>
  <c r="C38" i="155"/>
  <c r="B38" i="155"/>
  <c r="A38" i="155"/>
  <c r="C37" i="155"/>
  <c r="B37" i="155"/>
  <c r="A37" i="155"/>
  <c r="C36" i="155"/>
  <c r="B36" i="155"/>
  <c r="A36" i="155"/>
  <c r="C35" i="155"/>
  <c r="B35" i="155"/>
  <c r="A35" i="155"/>
  <c r="C34" i="155"/>
  <c r="B34" i="155"/>
  <c r="A34" i="155"/>
  <c r="C33" i="155"/>
  <c r="B33" i="155"/>
  <c r="A33" i="155"/>
  <c r="C32" i="155"/>
  <c r="B32" i="155"/>
  <c r="A32" i="155"/>
  <c r="C31" i="155"/>
  <c r="B31" i="155"/>
  <c r="A31" i="155"/>
  <c r="C30" i="155"/>
  <c r="B30" i="155"/>
  <c r="A30" i="155"/>
  <c r="C29" i="155"/>
  <c r="B29" i="155"/>
  <c r="A29" i="155"/>
  <c r="C28" i="155"/>
  <c r="B28" i="155"/>
  <c r="A28" i="155"/>
  <c r="B27" i="155"/>
  <c r="C27" i="155"/>
  <c r="A27" i="155"/>
  <c r="C26" i="155"/>
  <c r="B26" i="155"/>
  <c r="A26" i="155"/>
  <c r="C25" i="155"/>
  <c r="B25" i="155"/>
  <c r="A25" i="155"/>
  <c r="C24" i="155"/>
  <c r="B24" i="155"/>
  <c r="A24" i="155"/>
  <c r="B22" i="155"/>
  <c r="C23" i="155"/>
  <c r="B23" i="155"/>
  <c r="A23" i="155"/>
  <c r="C22" i="155"/>
  <c r="A22" i="155"/>
  <c r="C21" i="155"/>
  <c r="B21" i="155"/>
  <c r="A21" i="155"/>
  <c r="C20" i="155"/>
  <c r="B20" i="155"/>
  <c r="A20" i="155"/>
  <c r="C19" i="155"/>
  <c r="B19" i="155"/>
  <c r="A19" i="155"/>
  <c r="C18" i="155"/>
  <c r="B18" i="155"/>
  <c r="A18" i="155"/>
  <c r="C17" i="155"/>
  <c r="B17" i="155"/>
  <c r="A17" i="155"/>
  <c r="C16" i="155"/>
  <c r="B16" i="155"/>
  <c r="A16" i="155"/>
  <c r="C15" i="155"/>
  <c r="B15" i="155"/>
  <c r="A15" i="155"/>
  <c r="C14" i="155"/>
  <c r="B14" i="155"/>
  <c r="A14" i="155"/>
  <c r="C13" i="155"/>
  <c r="B13" i="155"/>
  <c r="A13" i="155"/>
  <c r="C12" i="155"/>
  <c r="B12" i="155"/>
  <c r="A12" i="155"/>
  <c r="C11" i="155"/>
  <c r="B11" i="155"/>
  <c r="A11" i="155"/>
  <c r="C10" i="155"/>
  <c r="B10" i="155"/>
  <c r="A10" i="155"/>
  <c r="C9" i="155"/>
  <c r="B9" i="155"/>
  <c r="A9" i="155"/>
  <c r="C8" i="155"/>
  <c r="B8" i="155"/>
  <c r="A8" i="155"/>
  <c r="C7" i="155"/>
  <c r="B7" i="155"/>
  <c r="A7" i="155"/>
  <c r="C6" i="155"/>
  <c r="B6" i="155"/>
  <c r="A6" i="155"/>
  <c r="C5" i="155"/>
  <c r="B5" i="155"/>
  <c r="A5" i="155"/>
  <c r="C4" i="155"/>
  <c r="B4" i="155"/>
  <c r="A4" i="155"/>
  <c r="C3" i="155"/>
  <c r="C2" i="155"/>
  <c r="B2" i="155"/>
  <c r="B3" i="155"/>
  <c r="A2" i="155"/>
  <c r="A3" i="155"/>
  <c r="G145" i="155"/>
  <c r="G144" i="155"/>
  <c r="G143" i="155"/>
  <c r="G140" i="155"/>
  <c r="G132" i="155"/>
  <c r="D132" i="155"/>
  <c r="G131" i="155"/>
  <c r="D131" i="155"/>
  <c r="G129" i="155"/>
  <c r="D128" i="155"/>
  <c r="G127" i="155"/>
  <c r="G126" i="155"/>
  <c r="D123" i="155"/>
  <c r="G122" i="155"/>
  <c r="G118" i="155"/>
  <c r="E117" i="155"/>
  <c r="E115" i="155"/>
  <c r="G114" i="155"/>
  <c r="D114" i="155"/>
  <c r="G112" i="155"/>
  <c r="D112" i="155"/>
  <c r="E109" i="155"/>
  <c r="G107" i="155"/>
  <c r="E104" i="155"/>
  <c r="E102" i="155"/>
  <c r="E99" i="155"/>
  <c r="D99" i="155"/>
  <c r="E97" i="155"/>
  <c r="E95" i="155"/>
  <c r="G90" i="155"/>
  <c r="G88" i="155"/>
  <c r="E87" i="155"/>
  <c r="G83" i="155"/>
  <c r="E82" i="155"/>
  <c r="G80" i="155"/>
  <c r="G79" i="155"/>
  <c r="E76" i="155"/>
  <c r="E75" i="155"/>
  <c r="E74" i="155"/>
  <c r="E73" i="155"/>
  <c r="G71" i="155"/>
  <c r="E71" i="155"/>
  <c r="G70" i="155"/>
  <c r="E70" i="155"/>
  <c r="E69" i="155"/>
  <c r="G68" i="155"/>
  <c r="E68" i="155"/>
  <c r="E67" i="155"/>
  <c r="E66" i="155"/>
  <c r="G65" i="155"/>
  <c r="G63" i="155"/>
  <c r="E63" i="155"/>
  <c r="E62" i="155"/>
  <c r="E61" i="155"/>
  <c r="D61" i="155"/>
  <c r="G60" i="155"/>
  <c r="E60" i="155"/>
  <c r="E59" i="155"/>
  <c r="E58" i="155"/>
  <c r="E57" i="155"/>
  <c r="I99" i="155" l="1"/>
  <c r="I102" i="155"/>
  <c r="I115" i="155"/>
  <c r="I117" i="155"/>
  <c r="I95" i="155"/>
  <c r="I109" i="155"/>
  <c r="I104" i="155"/>
  <c r="I97" i="155"/>
  <c r="I87" i="155"/>
  <c r="I82" i="155"/>
  <c r="I69" i="155"/>
  <c r="I76" i="155"/>
  <c r="I60" i="155"/>
  <c r="I63" i="155"/>
  <c r="I68" i="155"/>
  <c r="I59" i="155"/>
  <c r="I71" i="155"/>
  <c r="I75" i="155"/>
  <c r="I67" i="155"/>
  <c r="I73" i="155"/>
  <c r="I74" i="155"/>
  <c r="I70" i="155"/>
  <c r="I61" i="155"/>
  <c r="I66" i="155"/>
  <c r="I57" i="155"/>
  <c r="I62" i="155"/>
  <c r="I58" i="155"/>
  <c r="G108" i="155"/>
  <c r="D121" i="155"/>
  <c r="D133" i="155"/>
  <c r="G136" i="155"/>
  <c r="G134" i="155"/>
  <c r="G142" i="155"/>
  <c r="G94" i="155"/>
  <c r="D60" i="155"/>
  <c r="G75" i="155"/>
  <c r="D95" i="155"/>
  <c r="G97" i="155"/>
  <c r="D102" i="155"/>
  <c r="D111" i="155"/>
  <c r="G117" i="155"/>
  <c r="G124" i="155"/>
  <c r="F137" i="155"/>
  <c r="E94" i="155"/>
  <c r="I94" i="155" s="1"/>
  <c r="E108" i="155"/>
  <c r="I108" i="155" s="1"/>
  <c r="E101" i="155"/>
  <c r="I101" i="155" s="1"/>
  <c r="E110" i="155"/>
  <c r="I110" i="155" s="1"/>
  <c r="D136" i="155"/>
  <c r="G96" i="155"/>
  <c r="D109" i="155"/>
  <c r="E141" i="155"/>
  <c r="I141" i="155" s="1"/>
  <c r="G61" i="155"/>
  <c r="F68" i="155"/>
  <c r="G69" i="155"/>
  <c r="D57" i="155"/>
  <c r="G57" i="155"/>
  <c r="D72" i="155"/>
  <c r="G73" i="155"/>
  <c r="G85" i="155"/>
  <c r="G87" i="155"/>
  <c r="G67" i="155"/>
  <c r="G103" i="155"/>
  <c r="E118" i="155"/>
  <c r="I118" i="155" s="1"/>
  <c r="G120" i="155"/>
  <c r="E122" i="155"/>
  <c r="I122" i="155" s="1"/>
  <c r="E137" i="155"/>
  <c r="I137" i="155" s="1"/>
  <c r="F141" i="155"/>
  <c r="G58" i="155"/>
  <c r="F66" i="155"/>
  <c r="G66" i="155"/>
  <c r="G72" i="155"/>
  <c r="D77" i="155"/>
  <c r="D92" i="155"/>
  <c r="G99" i="155"/>
  <c r="G109" i="155"/>
  <c r="G110" i="155"/>
  <c r="G121" i="155"/>
  <c r="D124" i="155"/>
  <c r="D125" i="155"/>
  <c r="G135" i="155"/>
  <c r="D139" i="155"/>
  <c r="D146" i="155"/>
  <c r="D144" i="155"/>
  <c r="E135" i="155"/>
  <c r="I135" i="155" s="1"/>
  <c r="E65" i="155"/>
  <c r="I65" i="155" s="1"/>
  <c r="E72" i="155"/>
  <c r="I72" i="155" s="1"/>
  <c r="E64" i="155"/>
  <c r="I64" i="155" s="1"/>
  <c r="F75" i="155"/>
  <c r="G92" i="155"/>
  <c r="F96" i="155"/>
  <c r="D97" i="155"/>
  <c r="D117" i="155"/>
  <c r="E80" i="155"/>
  <c r="I80" i="155" s="1"/>
  <c r="D65" i="155"/>
  <c r="D73" i="155"/>
  <c r="G77" i="155"/>
  <c r="G82" i="155"/>
  <c r="D89" i="155"/>
  <c r="G89" i="155"/>
  <c r="D93" i="155"/>
  <c r="D98" i="155"/>
  <c r="G101" i="155"/>
  <c r="G102" i="155"/>
  <c r="E107" i="155"/>
  <c r="I107" i="155" s="1"/>
  <c r="F71" i="155"/>
  <c r="D68" i="155"/>
  <c r="F70" i="155"/>
  <c r="F58" i="155"/>
  <c r="G59" i="155"/>
  <c r="F64" i="155"/>
  <c r="D69" i="155"/>
  <c r="G74" i="155"/>
  <c r="F80" i="155"/>
  <c r="D82" i="155"/>
  <c r="G84" i="155"/>
  <c r="G104" i="155"/>
  <c r="D106" i="155"/>
  <c r="D91" i="155"/>
  <c r="D103" i="155"/>
  <c r="G62" i="155"/>
  <c r="G64" i="155"/>
  <c r="G81" i="155"/>
  <c r="F90" i="155"/>
  <c r="G91" i="155"/>
  <c r="F92" i="155"/>
  <c r="G93" i="155"/>
  <c r="G95" i="155"/>
  <c r="G98" i="155"/>
  <c r="G100" i="155"/>
  <c r="D104" i="155"/>
  <c r="G105" i="155"/>
  <c r="G106" i="155"/>
  <c r="G128" i="155"/>
  <c r="F129" i="155"/>
  <c r="F104" i="155"/>
  <c r="D105" i="155"/>
  <c r="D108" i="155"/>
  <c r="D110" i="155"/>
  <c r="E120" i="155"/>
  <c r="I120" i="155" s="1"/>
  <c r="E133" i="155"/>
  <c r="I133" i="155" s="1"/>
  <c r="E139" i="155"/>
  <c r="I139" i="155" s="1"/>
  <c r="E143" i="155"/>
  <c r="I143" i="155" s="1"/>
  <c r="D129" i="155"/>
  <c r="G130" i="155"/>
  <c r="D134" i="155"/>
  <c r="D138" i="155"/>
  <c r="D140" i="155"/>
  <c r="D142" i="155"/>
  <c r="F143" i="155"/>
  <c r="D116" i="155"/>
  <c r="G116" i="155"/>
  <c r="D122" i="155"/>
  <c r="F127" i="155"/>
  <c r="G137" i="155"/>
  <c r="G138" i="155"/>
  <c r="G139" i="155"/>
  <c r="G146" i="155"/>
  <c r="D135" i="155"/>
  <c r="E145" i="155"/>
  <c r="I145" i="155" s="1"/>
  <c r="E100" i="155"/>
  <c r="I100" i="155" s="1"/>
  <c r="E96" i="155"/>
  <c r="I96" i="155" s="1"/>
  <c r="E92" i="155"/>
  <c r="I92" i="155" s="1"/>
  <c r="E90" i="155"/>
  <c r="I90" i="155" s="1"/>
  <c r="E88" i="155"/>
  <c r="I88" i="155" s="1"/>
  <c r="E84" i="155"/>
  <c r="I84" i="155" s="1"/>
  <c r="E77" i="155"/>
  <c r="I77" i="155" s="1"/>
  <c r="E124" i="155"/>
  <c r="I124" i="155" s="1"/>
  <c r="E98" i="155"/>
  <c r="I98" i="155" s="1"/>
  <c r="E103" i="155"/>
  <c r="I103" i="155" s="1"/>
  <c r="E106" i="155"/>
  <c r="I106" i="155" s="1"/>
  <c r="E114" i="155"/>
  <c r="I114" i="155" s="1"/>
  <c r="D115" i="155"/>
  <c r="E105" i="155"/>
  <c r="I105" i="155" s="1"/>
  <c r="E112" i="155"/>
  <c r="I112" i="155" s="1"/>
  <c r="D113" i="155"/>
  <c r="E113" i="155"/>
  <c r="I113" i="155" s="1"/>
  <c r="G111" i="155"/>
  <c r="F112" i="155"/>
  <c r="G113" i="155"/>
  <c r="G115" i="155"/>
  <c r="D130" i="155"/>
  <c r="E132" i="155"/>
  <c r="I132" i="155" s="1"/>
  <c r="E134" i="155"/>
  <c r="I134" i="155" s="1"/>
  <c r="E146" i="155"/>
  <c r="I146" i="155" s="1"/>
  <c r="F119" i="155"/>
  <c r="G119" i="155"/>
  <c r="E136" i="155"/>
  <c r="I136" i="155" s="1"/>
  <c r="E142" i="155"/>
  <c r="I142" i="155" s="1"/>
  <c r="E128" i="155"/>
  <c r="I128" i="155" s="1"/>
  <c r="G123" i="155"/>
  <c r="G125" i="155"/>
  <c r="E126" i="155"/>
  <c r="I126" i="155" s="1"/>
  <c r="E130" i="155"/>
  <c r="I130" i="155" s="1"/>
  <c r="F134" i="155"/>
  <c r="E127" i="155"/>
  <c r="I127" i="155" s="1"/>
  <c r="D145" i="155"/>
  <c r="G133" i="155"/>
  <c r="G141" i="155"/>
  <c r="F142" i="155"/>
  <c r="F144" i="155"/>
  <c r="E81" i="155"/>
  <c r="I81" i="155" s="1"/>
  <c r="F88" i="155"/>
  <c r="E89" i="155"/>
  <c r="I89" i="155" s="1"/>
  <c r="E83" i="155"/>
  <c r="I83" i="155" s="1"/>
  <c r="E93" i="155"/>
  <c r="I93" i="155" s="1"/>
  <c r="D84" i="155"/>
  <c r="E85" i="155"/>
  <c r="I85" i="155" s="1"/>
  <c r="F85" i="155"/>
  <c r="F79" i="155"/>
  <c r="F81" i="155"/>
  <c r="F86" i="155"/>
  <c r="D87" i="155"/>
  <c r="F87" i="155"/>
  <c r="F91" i="155"/>
  <c r="G76" i="155"/>
  <c r="G78" i="155"/>
  <c r="G86" i="155"/>
  <c r="E79" i="155"/>
  <c r="I79" i="155" s="1"/>
  <c r="F83" i="155"/>
  <c r="F115" i="155" l="1"/>
  <c r="D127" i="155"/>
  <c r="F107" i="155"/>
  <c r="F140" i="155"/>
  <c r="F125" i="155"/>
  <c r="F123" i="155"/>
  <c r="D119" i="155"/>
  <c r="F113" i="155"/>
  <c r="F109" i="155"/>
  <c r="F111" i="155"/>
  <c r="F135" i="155"/>
  <c r="F72" i="155"/>
  <c r="H72" i="155"/>
  <c r="F67" i="155"/>
  <c r="F89" i="155"/>
  <c r="F93" i="155"/>
  <c r="F100" i="155"/>
  <c r="D79" i="155"/>
  <c r="H61" i="155"/>
  <c r="F121" i="155"/>
  <c r="F74" i="155"/>
  <c r="H122" i="155"/>
  <c r="H135" i="155"/>
  <c r="F145" i="155"/>
  <c r="F62" i="155"/>
  <c r="H95" i="155"/>
  <c r="F78" i="155"/>
  <c r="H68" i="155"/>
  <c r="F138" i="155"/>
  <c r="F120" i="155"/>
  <c r="F126" i="155"/>
  <c r="H110" i="155"/>
  <c r="F63" i="155"/>
  <c r="F59" i="155"/>
  <c r="F101" i="155"/>
  <c r="F131" i="155"/>
  <c r="F139" i="155"/>
  <c r="H139" i="155"/>
  <c r="H102" i="155"/>
  <c r="F102" i="155"/>
  <c r="H124" i="155"/>
  <c r="F124" i="155"/>
  <c r="F82" i="155"/>
  <c r="H82" i="155"/>
  <c r="H69" i="155"/>
  <c r="F69" i="155"/>
  <c r="H62" i="155"/>
  <c r="D62" i="155"/>
  <c r="H63" i="155"/>
  <c r="D64" i="155"/>
  <c r="D63" i="155"/>
  <c r="H80" i="155"/>
  <c r="D80" i="155"/>
  <c r="H97" i="155"/>
  <c r="F97" i="155"/>
  <c r="H67" i="155"/>
  <c r="D67" i="155"/>
  <c r="H129" i="155"/>
  <c r="E129" i="155"/>
  <c r="I129" i="155" s="1"/>
  <c r="H140" i="155"/>
  <c r="E140" i="155"/>
  <c r="I140" i="155" s="1"/>
  <c r="H137" i="155"/>
  <c r="D137" i="155"/>
  <c r="H105" i="155"/>
  <c r="F105" i="155"/>
  <c r="F76" i="155"/>
  <c r="H75" i="155"/>
  <c r="D75" i="155"/>
  <c r="F122" i="155"/>
  <c r="H74" i="155"/>
  <c r="D74" i="155"/>
  <c r="H98" i="155"/>
  <c r="F98" i="155"/>
  <c r="H96" i="155"/>
  <c r="D96" i="155"/>
  <c r="D100" i="155"/>
  <c r="H59" i="155"/>
  <c r="D59" i="155"/>
  <c r="H73" i="155"/>
  <c r="F73" i="155"/>
  <c r="H66" i="155"/>
  <c r="D66" i="155"/>
  <c r="H143" i="155"/>
  <c r="D143" i="155"/>
  <c r="D120" i="155"/>
  <c r="H133" i="155"/>
  <c r="F133" i="155"/>
  <c r="H121" i="155"/>
  <c r="E121" i="155"/>
  <c r="I121" i="155" s="1"/>
  <c r="H125" i="155"/>
  <c r="E125" i="155"/>
  <c r="I125" i="155" s="1"/>
  <c r="H107" i="155"/>
  <c r="D107" i="155"/>
  <c r="H123" i="155"/>
  <c r="E123" i="155"/>
  <c r="I123" i="155" s="1"/>
  <c r="H104" i="155"/>
  <c r="D86" i="155"/>
  <c r="D76" i="155"/>
  <c r="D78" i="155"/>
  <c r="H90" i="155"/>
  <c r="D90" i="155"/>
  <c r="D94" i="155"/>
  <c r="D85" i="155"/>
  <c r="F95" i="155"/>
  <c r="H88" i="155"/>
  <c r="D88" i="155"/>
  <c r="H77" i="155"/>
  <c r="F77" i="155"/>
  <c r="H70" i="155"/>
  <c r="D70" i="155"/>
  <c r="H71" i="155"/>
  <c r="D71" i="155"/>
  <c r="H65" i="155"/>
  <c r="F65" i="155"/>
  <c r="H58" i="155"/>
  <c r="D58" i="155"/>
  <c r="D126" i="155"/>
  <c r="H128" i="155"/>
  <c r="F128" i="155"/>
  <c r="F118" i="155"/>
  <c r="F116" i="155"/>
  <c r="H119" i="155"/>
  <c r="E119" i="155"/>
  <c r="I119" i="155" s="1"/>
  <c r="E116" i="155"/>
  <c r="I116" i="155" s="1"/>
  <c r="H101" i="155"/>
  <c r="D101" i="155"/>
  <c r="H64" i="155"/>
  <c r="H99" i="155"/>
  <c r="F99" i="155"/>
  <c r="H57" i="155"/>
  <c r="F57" i="155"/>
  <c r="H144" i="155"/>
  <c r="E144" i="155"/>
  <c r="I144" i="155" s="1"/>
  <c r="H114" i="155"/>
  <c r="F114" i="155"/>
  <c r="H103" i="155"/>
  <c r="F103" i="155"/>
  <c r="H111" i="155"/>
  <c r="E111" i="155"/>
  <c r="I111" i="155" s="1"/>
  <c r="H109" i="155"/>
  <c r="F94" i="155"/>
  <c r="E138" i="155"/>
  <c r="I138" i="155" s="1"/>
  <c r="H92" i="155"/>
  <c r="H91" i="155"/>
  <c r="E91" i="155"/>
  <c r="I91" i="155" s="1"/>
  <c r="E86" i="155"/>
  <c r="I86" i="155" s="1"/>
  <c r="H78" i="155"/>
  <c r="E78" i="155"/>
  <c r="I78" i="155" s="1"/>
  <c r="H131" i="155"/>
  <c r="E131" i="155"/>
  <c r="I131" i="155" s="1"/>
  <c r="H112" i="155"/>
  <c r="H115" i="155"/>
  <c r="H120" i="155"/>
  <c r="H145" i="155"/>
  <c r="H142" i="155"/>
  <c r="H134" i="155"/>
  <c r="H127" i="155"/>
  <c r="H113" i="155"/>
  <c r="H89" i="155"/>
  <c r="H87" i="155"/>
  <c r="H79" i="155"/>
  <c r="H100" i="155"/>
  <c r="H93" i="155"/>
  <c r="F84" i="155"/>
  <c r="H76" i="155" l="1"/>
  <c r="F110" i="155"/>
  <c r="F60" i="155"/>
  <c r="H60" i="155"/>
  <c r="D141" i="155"/>
  <c r="H141" i="155"/>
  <c r="H86" i="155"/>
  <c r="H84" i="155"/>
  <c r="H138" i="155"/>
  <c r="F61" i="155"/>
  <c r="H132" i="155"/>
  <c r="F132" i="155"/>
  <c r="H117" i="155"/>
  <c r="F117" i="155"/>
  <c r="H126" i="155"/>
  <c r="H116" i="155"/>
  <c r="H94" i="155"/>
  <c r="H118" i="155"/>
  <c r="D118" i="155"/>
  <c r="H106" i="155"/>
  <c r="F106" i="155"/>
  <c r="H85" i="155"/>
  <c r="H81" i="155"/>
  <c r="D81" i="155"/>
  <c r="H130" i="155"/>
  <c r="F130" i="155"/>
  <c r="H136" i="155"/>
  <c r="F136" i="155"/>
  <c r="H108" i="155"/>
  <c r="F108" i="155"/>
  <c r="H83" i="155"/>
  <c r="D83" i="155"/>
  <c r="H146" i="155"/>
  <c r="F146" i="155"/>
  <c r="G55" i="155"/>
  <c r="G53" i="155"/>
  <c r="E52" i="155"/>
  <c r="I52" i="155" s="1"/>
  <c r="G51" i="155"/>
  <c r="D50" i="155"/>
  <c r="E45" i="155"/>
  <c r="I45" i="155" s="1"/>
  <c r="D44" i="155"/>
  <c r="G42" i="155"/>
  <c r="D42" i="155"/>
  <c r="D39" i="155" l="1"/>
  <c r="G40" i="155"/>
  <c r="D52" i="155"/>
  <c r="D53" i="155"/>
  <c r="G38" i="155"/>
  <c r="F39" i="155"/>
  <c r="G39" i="155"/>
  <c r="G41" i="155"/>
  <c r="D43" i="155"/>
  <c r="F43" i="155"/>
  <c r="G43" i="155"/>
  <c r="G44" i="155"/>
  <c r="G45" i="155"/>
  <c r="G48" i="155"/>
  <c r="G49" i="155"/>
  <c r="F51" i="155"/>
  <c r="G54" i="155"/>
  <c r="G56" i="155"/>
  <c r="G46" i="155"/>
  <c r="D47" i="155"/>
  <c r="G47" i="155"/>
  <c r="F50" i="155"/>
  <c r="G50" i="155"/>
  <c r="G52" i="155"/>
  <c r="D56" i="155"/>
  <c r="F56" i="155"/>
  <c r="E55" i="155"/>
  <c r="I55" i="155" s="1"/>
  <c r="D55" i="155"/>
  <c r="D54" i="155"/>
  <c r="E54" i="155"/>
  <c r="I54" i="155" s="1"/>
  <c r="F53" i="155"/>
  <c r="E53" i="155"/>
  <c r="I53" i="155" s="1"/>
  <c r="E51" i="155"/>
  <c r="I51" i="155" s="1"/>
  <c r="D51" i="155"/>
  <c r="D49" i="155"/>
  <c r="F49" i="155"/>
  <c r="E49" i="155"/>
  <c r="I49" i="155" s="1"/>
  <c r="D48" i="155"/>
  <c r="F48" i="155"/>
  <c r="E48" i="155"/>
  <c r="I48" i="155" s="1"/>
  <c r="E47" i="155"/>
  <c r="I47" i="155" s="1"/>
  <c r="F47" i="155"/>
  <c r="D46" i="155"/>
  <c r="D45" i="155"/>
  <c r="E46" i="155"/>
  <c r="I46" i="155" s="1"/>
  <c r="F46" i="155"/>
  <c r="F44" i="155"/>
  <c r="E44" i="155"/>
  <c r="I44" i="155" s="1"/>
  <c r="E43" i="155"/>
  <c r="I43" i="155" s="1"/>
  <c r="E42" i="155"/>
  <c r="I42" i="155" s="1"/>
  <c r="F41" i="155"/>
  <c r="E41" i="155"/>
  <c r="I41" i="155" s="1"/>
  <c r="D41" i="155"/>
  <c r="D40" i="155"/>
  <c r="E40" i="155"/>
  <c r="I40" i="155" s="1"/>
  <c r="D38" i="155"/>
  <c r="E38" i="155"/>
  <c r="I38" i="155" s="1"/>
  <c r="G35" i="155"/>
  <c r="G34" i="155"/>
  <c r="G32" i="155"/>
  <c r="G27" i="155"/>
  <c r="F45" i="155" l="1"/>
  <c r="E56" i="155"/>
  <c r="I56" i="155" s="1"/>
  <c r="F38" i="155"/>
  <c r="G37" i="155"/>
  <c r="F52" i="155"/>
  <c r="H52" i="155"/>
  <c r="H50" i="155"/>
  <c r="E50" i="155"/>
  <c r="I50" i="155" s="1"/>
  <c r="G28" i="155"/>
  <c r="D35" i="155"/>
  <c r="D27" i="155"/>
  <c r="G31" i="155"/>
  <c r="F55" i="155"/>
  <c r="F27" i="155"/>
  <c r="G29" i="155"/>
  <c r="F31" i="155"/>
  <c r="F33" i="155"/>
  <c r="G33" i="155"/>
  <c r="F35" i="155"/>
  <c r="G36" i="155"/>
  <c r="H39" i="155"/>
  <c r="E39" i="155"/>
  <c r="I39" i="155" s="1"/>
  <c r="H56" i="155"/>
  <c r="H55" i="155"/>
  <c r="H53" i="155"/>
  <c r="H51" i="155"/>
  <c r="H49" i="155"/>
  <c r="H48" i="155"/>
  <c r="H47" i="155"/>
  <c r="H46" i="155"/>
  <c r="H45" i="155"/>
  <c r="H44" i="155"/>
  <c r="H43" i="155"/>
  <c r="F42" i="155"/>
  <c r="H42" i="155"/>
  <c r="H41" i="155"/>
  <c r="F40" i="155"/>
  <c r="H38" i="155"/>
  <c r="D37" i="155"/>
  <c r="E37" i="155"/>
  <c r="I37" i="155" s="1"/>
  <c r="D36" i="155"/>
  <c r="F36" i="155"/>
  <c r="E36" i="155"/>
  <c r="I36" i="155" s="1"/>
  <c r="E34" i="155"/>
  <c r="I34" i="155" s="1"/>
  <c r="F34" i="155"/>
  <c r="E33" i="155"/>
  <c r="I33" i="155" s="1"/>
  <c r="D33" i="155"/>
  <c r="E32" i="155"/>
  <c r="I32" i="155" s="1"/>
  <c r="D32" i="155"/>
  <c r="D31" i="155"/>
  <c r="E31" i="155"/>
  <c r="I31" i="155" s="1"/>
  <c r="G30" i="155"/>
  <c r="D30" i="155"/>
  <c r="F30" i="155"/>
  <c r="F29" i="155"/>
  <c r="E30" i="155"/>
  <c r="I30" i="155" s="1"/>
  <c r="D29" i="155"/>
  <c r="E29" i="155"/>
  <c r="I29" i="155" s="1"/>
  <c r="F28" i="155"/>
  <c r="D28" i="155"/>
  <c r="E28" i="155"/>
  <c r="I28" i="155" s="1"/>
  <c r="G26" i="155"/>
  <c r="G25" i="155"/>
  <c r="G23" i="155"/>
  <c r="G21" i="155"/>
  <c r="H40" i="155" l="1"/>
  <c r="G24" i="155"/>
  <c r="F32" i="155"/>
  <c r="H27" i="155"/>
  <c r="E27" i="155"/>
  <c r="I27" i="155" s="1"/>
  <c r="H34" i="155"/>
  <c r="D34" i="155"/>
  <c r="H35" i="155"/>
  <c r="E35" i="155"/>
  <c r="I35" i="155" s="1"/>
  <c r="H54" i="155"/>
  <c r="F54" i="155"/>
  <c r="G22" i="155"/>
  <c r="H36" i="155"/>
  <c r="H33" i="155"/>
  <c r="H32" i="155"/>
  <c r="H31" i="155"/>
  <c r="H30" i="155"/>
  <c r="H29" i="155"/>
  <c r="H28" i="155"/>
  <c r="E26" i="155"/>
  <c r="I26" i="155" s="1"/>
  <c r="D26" i="155"/>
  <c r="F25" i="155"/>
  <c r="E25" i="155"/>
  <c r="I25" i="155" s="1"/>
  <c r="D25" i="155"/>
  <c r="E24" i="155"/>
  <c r="I24" i="155" s="1"/>
  <c r="D24" i="155"/>
  <c r="E23" i="155"/>
  <c r="I23" i="155" s="1"/>
  <c r="F23" i="155"/>
  <c r="D23" i="155"/>
  <c r="D22" i="155"/>
  <c r="E22" i="155"/>
  <c r="I22" i="155" s="1"/>
  <c r="D21" i="155"/>
  <c r="F21" i="155"/>
  <c r="E21" i="155"/>
  <c r="I21" i="155" s="1"/>
  <c r="E20" i="155"/>
  <c r="I20" i="155" s="1"/>
  <c r="D20" i="155"/>
  <c r="E19" i="155"/>
  <c r="I19" i="155" s="1"/>
  <c r="E18" i="155"/>
  <c r="I18" i="155" s="1"/>
  <c r="E17" i="155"/>
  <c r="I17" i="155" s="1"/>
  <c r="E16" i="155"/>
  <c r="I16" i="155" s="1"/>
  <c r="D16" i="155"/>
  <c r="E14" i="155"/>
  <c r="I14" i="155" s="1"/>
  <c r="E10" i="155"/>
  <c r="I10" i="155" s="1"/>
  <c r="G9" i="155"/>
  <c r="E13" i="155" l="1"/>
  <c r="I13" i="155" s="1"/>
  <c r="D17" i="155"/>
  <c r="G17" i="155"/>
  <c r="F26" i="155"/>
  <c r="F24" i="155"/>
  <c r="H22" i="155"/>
  <c r="F22" i="155"/>
  <c r="E9" i="155"/>
  <c r="I9" i="155" s="1"/>
  <c r="G15" i="155"/>
  <c r="G16" i="155"/>
  <c r="G18" i="155"/>
  <c r="G13" i="155"/>
  <c r="G19" i="155"/>
  <c r="H37" i="155"/>
  <c r="F37" i="155"/>
  <c r="D11" i="155"/>
  <c r="G14" i="155"/>
  <c r="H26" i="155"/>
  <c r="H25" i="155"/>
  <c r="H24" i="155"/>
  <c r="H23" i="155"/>
  <c r="H21" i="155"/>
  <c r="G11" i="155"/>
  <c r="D9" i="155"/>
  <c r="G10" i="155"/>
  <c r="D10" i="155"/>
  <c r="G12" i="155"/>
  <c r="F16" i="155"/>
  <c r="G20" i="155"/>
  <c r="D19" i="155"/>
  <c r="D18" i="155"/>
  <c r="F18" i="155"/>
  <c r="H16" i="155"/>
  <c r="E15" i="155"/>
  <c r="I15" i="155" s="1"/>
  <c r="F15" i="155"/>
  <c r="D15" i="155"/>
  <c r="D14" i="155"/>
  <c r="F14" i="155"/>
  <c r="D13" i="155"/>
  <c r="D12" i="155"/>
  <c r="E12" i="155"/>
  <c r="I12" i="155" s="1"/>
  <c r="F12" i="155"/>
  <c r="E11" i="155"/>
  <c r="I11" i="155" s="1"/>
  <c r="F11" i="155"/>
  <c r="G8" i="155"/>
  <c r="E8" i="155"/>
  <c r="I8" i="155" s="1"/>
  <c r="G7" i="155"/>
  <c r="E7" i="155"/>
  <c r="I7" i="155" s="1"/>
  <c r="E6" i="155"/>
  <c r="I6" i="155" s="1"/>
  <c r="E5" i="155"/>
  <c r="I5" i="155" s="1"/>
  <c r="H10" i="155" l="1"/>
  <c r="F10" i="155"/>
  <c r="H9" i="155"/>
  <c r="F9" i="155"/>
  <c r="H17" i="155"/>
  <c r="F17" i="155"/>
  <c r="D8" i="155"/>
  <c r="F19" i="155"/>
  <c r="G5" i="155"/>
  <c r="F13" i="155"/>
  <c r="F7" i="155"/>
  <c r="H14" i="155"/>
  <c r="H18" i="155"/>
  <c r="H15" i="155"/>
  <c r="H13" i="155"/>
  <c r="H12" i="155"/>
  <c r="H11" i="155"/>
  <c r="D7" i="155"/>
  <c r="G6" i="155"/>
  <c r="D6" i="155"/>
  <c r="D5" i="155"/>
  <c r="E4" i="155"/>
  <c r="I4" i="155" s="1"/>
  <c r="F8" i="155" l="1"/>
  <c r="G3" i="155"/>
  <c r="H19" i="155"/>
  <c r="H5" i="155"/>
  <c r="F5" i="155"/>
  <c r="F6" i="155"/>
  <c r="H20" i="155"/>
  <c r="F20" i="155"/>
  <c r="H7" i="155"/>
  <c r="H8" i="155"/>
  <c r="D3" i="155"/>
  <c r="D4" i="155"/>
  <c r="F4" i="155"/>
  <c r="G4" i="155"/>
  <c r="E3" i="155"/>
  <c r="I3" i="155" s="1"/>
  <c r="G2" i="155"/>
  <c r="H6" i="155" l="1"/>
  <c r="F3" i="155"/>
  <c r="H3" i="155"/>
  <c r="H4" i="155"/>
  <c r="D2" i="155" l="1"/>
  <c r="E2" i="155" l="1"/>
  <c r="I2" i="155" s="1"/>
  <c r="H2" i="155" l="1"/>
  <c r="F2" i="155"/>
  <c r="R24" i="161" l="1"/>
  <c r="R27" i="161" s="1"/>
</calcChain>
</file>

<file path=xl/comments1.xml><?xml version="1.0" encoding="utf-8"?>
<comments xmlns="http://schemas.openxmlformats.org/spreadsheetml/2006/main">
  <authors>
    <author>jcabrerc</author>
  </authors>
  <commentList>
    <comment ref="Q85" authorId="0" shapeId="0">
      <text>
        <r>
          <rPr>
            <b/>
            <sz val="9"/>
            <color indexed="81"/>
            <rFont val="Tahoma"/>
            <family val="2"/>
          </rPr>
          <t>Un evaluador no envió nota</t>
        </r>
      </text>
    </comment>
  </commentList>
</comments>
</file>

<file path=xl/sharedStrings.xml><?xml version="1.0" encoding="utf-8"?>
<sst xmlns="http://schemas.openxmlformats.org/spreadsheetml/2006/main" count="353" uniqueCount="230">
  <si>
    <t>No. de la propuesta</t>
  </si>
  <si>
    <t>Facultad / Departamento</t>
  </si>
  <si>
    <t>Ciencias de la salud</t>
  </si>
  <si>
    <t>Categoría de la propuesta de investigación</t>
  </si>
  <si>
    <t>Desarrollo tecnológico</t>
  </si>
  <si>
    <t>Categoría de la propuesta</t>
  </si>
  <si>
    <t>Criterio</t>
  </si>
  <si>
    <t>Sub-criterio</t>
  </si>
  <si>
    <t>Experiencia, trayectoría y nivel investigativo de los investigadores</t>
  </si>
  <si>
    <t>Investigador principal</t>
  </si>
  <si>
    <t>Categoría de investigador</t>
  </si>
  <si>
    <t>Emérito</t>
  </si>
  <si>
    <t>Senior</t>
  </si>
  <si>
    <t>Asociado</t>
  </si>
  <si>
    <t>Junior</t>
  </si>
  <si>
    <t>Nivel de formación</t>
  </si>
  <si>
    <t>Doctorado</t>
  </si>
  <si>
    <t>Maestría</t>
  </si>
  <si>
    <t>Especialización médico-quirúrgica</t>
  </si>
  <si>
    <t>Especialización</t>
  </si>
  <si>
    <t>Profesional</t>
  </si>
  <si>
    <t>Técnología</t>
  </si>
  <si>
    <t>Técnica</t>
  </si>
  <si>
    <t>Co-investigadores</t>
  </si>
  <si>
    <t>Cantidad</t>
  </si>
  <si>
    <t>IE</t>
  </si>
  <si>
    <t>IS</t>
  </si>
  <si>
    <t>I</t>
  </si>
  <si>
    <t>IJ</t>
  </si>
  <si>
    <t>Internacional</t>
  </si>
  <si>
    <t>Respuestas de sí o no</t>
  </si>
  <si>
    <t>Sí</t>
  </si>
  <si>
    <t>No</t>
  </si>
  <si>
    <t>Nacional</t>
  </si>
  <si>
    <t>Peso</t>
  </si>
  <si>
    <t>Otra categoría</t>
  </si>
  <si>
    <t>Parámetros</t>
  </si>
  <si>
    <t>Otra</t>
  </si>
  <si>
    <t>INSTRUMENTO PARA EL CÁLCULO DE LOS PUNTAJES DE LAS PROPUESTAS</t>
  </si>
  <si>
    <t>Nuevo conocimiento</t>
  </si>
  <si>
    <t>Desarrollo tecnológico e innovación</t>
  </si>
  <si>
    <t>Apropiación social</t>
  </si>
  <si>
    <t>Formación</t>
  </si>
  <si>
    <t>Calidad</t>
  </si>
  <si>
    <t>Top</t>
  </si>
  <si>
    <t>A</t>
  </si>
  <si>
    <t>B</t>
  </si>
  <si>
    <t>Cantidades</t>
  </si>
  <si>
    <t>4 o más</t>
  </si>
  <si>
    <t>Puntaje por criterio</t>
  </si>
  <si>
    <t>Salidas de campo</t>
  </si>
  <si>
    <t>Materiales, suministros y bibliografía</t>
  </si>
  <si>
    <t>Publicaciones y patentes</t>
  </si>
  <si>
    <t>Total</t>
  </si>
  <si>
    <t>Cantidad de y calidad de los productos</t>
  </si>
  <si>
    <t>Opciones de relación con los ODS</t>
  </si>
  <si>
    <t>Servicios técnicos</t>
  </si>
  <si>
    <t>Total desembolsable</t>
  </si>
  <si>
    <t>No. de propuesta</t>
  </si>
  <si>
    <t>Criterio 1</t>
  </si>
  <si>
    <t>Criterio 2</t>
  </si>
  <si>
    <t>Criterio 3</t>
  </si>
  <si>
    <t>Criterio 4</t>
  </si>
  <si>
    <t>Aprueba criterio 2</t>
  </si>
  <si>
    <t>EXTEMPORÁNEA</t>
  </si>
  <si>
    <t>Alianza
Internacional</t>
  </si>
  <si>
    <t>Alianza Nacional</t>
  </si>
  <si>
    <t>2. Alineación estratégica. Aporte o impacto positivo potencial del proyecto al desarrollo 
institucional, comunitario, local, regional, nacional y global. (10)</t>
  </si>
  <si>
    <t>6. Aporte de recursos en efectivo y especie por parte de entidades externas (10)</t>
  </si>
  <si>
    <t>7. Eficiencia en términos de la relación beneficio/costo de los productos derivados del proyecto (10)</t>
  </si>
  <si>
    <t>NUEVOS CRITERIOS INVESTIGACIÓN CIENTIFICA</t>
  </si>
  <si>
    <t>NUEVOS CRITERIOS DESARROLLO TECNOLOGICO</t>
  </si>
  <si>
    <t>NUEVOS CIRTERIOS INNOVACIÓN</t>
  </si>
  <si>
    <t>2. Alineación estratégica. Aporte o impacto positivo potencial del proyecto al desarrollo 
institucional, comunitario, local, regional, nacional y global. (20)</t>
  </si>
  <si>
    <t>7. Eficiencia en términos de la relación beneficio/costo de los productos derivados del proyecto (5)</t>
  </si>
  <si>
    <t>NUEVOS CRITERIOS INVESTIGACION CREACION</t>
  </si>
  <si>
    <t>NUEVOS CRITERIOS JOVENES INVESTIGADORES E INNOVADORES</t>
  </si>
  <si>
    <r>
      <t xml:space="preserve">2. Alineación estratégica. Aporte o impacto positivo potencial </t>
    </r>
    <r>
      <rPr>
        <sz val="11"/>
        <color rgb="FFFF0000"/>
        <rFont val="Calibri (Cuerpo)"/>
      </rPr>
      <t xml:space="preserve">de la postulación </t>
    </r>
    <r>
      <rPr>
        <sz val="11"/>
        <color theme="1"/>
        <rFont val="Calibri"/>
        <family val="2"/>
        <scheme val="minor"/>
      </rPr>
      <t>al desarrollo 
institucional, comunitario, local, regional, nacional y global.</t>
    </r>
    <r>
      <rPr>
        <sz val="11"/>
        <color rgb="FFFF0000"/>
        <rFont val="Calibri (Cuerpo)"/>
      </rPr>
      <t xml:space="preserve"> (5)</t>
    </r>
  </si>
  <si>
    <t>8. Valor total de la postulación y del proyecto en el cual se enmarca; aporte de recursos en
efectivo y especie por parte de entidades externas; y eficiencia en términos de la relación 
beneficio/costo de la postulación (5)</t>
  </si>
  <si>
    <t>4. Desempeño académico, trayectoria en CTI y experiencia laboral relevante del candidato a joven investigador e innovador. Incluye: promedio académico, categoría en Minciencias, producción en CTI, distinciones académicas, trabajo de grado, participación en Semilleros, y otras actividades académicas, de CTI y laborales relevantes a la postulación. (25)</t>
  </si>
  <si>
    <t>6. Categoría, según Minciencias, del Investigador Tutor. (25)</t>
  </si>
  <si>
    <t xml:space="preserve">Se debe incluir itmes: promedio académico, categoría en Minciencias, producción en CTI, distinciones académicas, trabajo de grado, participación en Semilleros, y otras actividades académicas, de CTI y laborales relevantes a la postulación.  </t>
  </si>
  <si>
    <t>Se debe inlcuir el item: Categoria del TUTOR</t>
  </si>
  <si>
    <t>CONVOCATORIAS INTERNAS DE PROYECTOS UNAB CONVOCA</t>
  </si>
  <si>
    <t>Convocatoria</t>
  </si>
  <si>
    <t>Investigación científica</t>
  </si>
  <si>
    <t>Innovación</t>
  </si>
  <si>
    <t>Investigación + creación</t>
  </si>
  <si>
    <t>Categoría de los investigadores</t>
  </si>
  <si>
    <t>Coinvestigadores internos y externos</t>
  </si>
  <si>
    <t>Categoría de los grupos</t>
  </si>
  <si>
    <t>A1</t>
  </si>
  <si>
    <t>C</t>
  </si>
  <si>
    <t>Cantidad de grupos</t>
  </si>
  <si>
    <t>Cooperación intergrupal, interinstitucional y cohesión intragrupal</t>
  </si>
  <si>
    <t>Investigadores en formación</t>
  </si>
  <si>
    <t>Cooperación, cohesión e interdisciplinariedad</t>
  </si>
  <si>
    <t>Equipo de investigación y apoyo</t>
  </si>
  <si>
    <t>Graduados</t>
  </si>
  <si>
    <t>Categorías de investig.</t>
  </si>
  <si>
    <t>Cantidad y categoría de los grupos</t>
  </si>
  <si>
    <r>
      <t xml:space="preserve">Investigadores en formación
</t>
    </r>
    <r>
      <rPr>
        <sz val="8"/>
        <color theme="1"/>
        <rFont val="Calibri"/>
        <family val="2"/>
        <scheme val="minor"/>
      </rPr>
      <t>(JII, doctorandos y maestrandos)</t>
    </r>
  </si>
  <si>
    <t>Estudiantes de pregrado y educ. media y básica</t>
  </si>
  <si>
    <t>Áreas involucradas</t>
  </si>
  <si>
    <t>Cantidad de IS para máximo</t>
  </si>
  <si>
    <t>Cantidad de A1 para máximo</t>
  </si>
  <si>
    <t>Grupos de investigación participantes</t>
  </si>
  <si>
    <t>Peso de grupos</t>
  </si>
  <si>
    <t>Pesos</t>
  </si>
  <si>
    <t>Interdisciplinariedad</t>
  </si>
  <si>
    <t>Cooperación intergrupal interna</t>
  </si>
  <si>
    <t>Cooperación intergrupal externa</t>
  </si>
  <si>
    <t>Cohesión</t>
  </si>
  <si>
    <t>Otros estudiantes</t>
  </si>
  <si>
    <t>Áreas</t>
  </si>
  <si>
    <t>¿Hay dos o más grupos UNAB?</t>
  </si>
  <si>
    <t>¿Hay grupos externos?</t>
  </si>
  <si>
    <t>¿Investigadores de un mismo grupo?</t>
  </si>
  <si>
    <r>
      <t xml:space="preserve">5. Conformación del equipo. 
</t>
    </r>
    <r>
      <rPr>
        <sz val="12"/>
        <color theme="0"/>
        <rFont val="Calibri"/>
        <family val="2"/>
        <scheme val="minor"/>
      </rPr>
      <t>C</t>
    </r>
    <r>
      <rPr>
        <sz val="10"/>
        <color theme="0"/>
        <rFont val="Calibri"/>
        <family val="2"/>
        <scheme val="minor"/>
      </rPr>
      <t>ategoría de grupos e investigadores, interdisciplinariedad, cooperación, cohesión, investigadores en formación</t>
    </r>
  </si>
  <si>
    <r>
      <t>4. Alianza interinstitucional.</t>
    </r>
    <r>
      <rPr>
        <sz val="10"/>
        <color theme="0"/>
        <rFont val="Calibri"/>
        <family val="2"/>
        <scheme val="minor"/>
      </rPr>
      <t xml:space="preserve"> Cooperación regional, nacional e internacional. Universidad, Empresas, Estado y Sociedad. (10)</t>
    </r>
  </si>
  <si>
    <t>¿Hay entidades regionales o locales?</t>
  </si>
  <si>
    <r>
      <t xml:space="preserve">¿Hay entidades nacionales? </t>
    </r>
    <r>
      <rPr>
        <b/>
        <sz val="8"/>
        <color theme="0"/>
        <rFont val="Calibri"/>
        <family val="2"/>
        <scheme val="minor"/>
      </rPr>
      <t>(Excluya las locales y regionales)</t>
    </r>
  </si>
  <si>
    <t>¿Hay entidades internacionales?</t>
  </si>
  <si>
    <t>¿Entidades del Estado?</t>
  </si>
  <si>
    <t>Alianza interinstitucional</t>
  </si>
  <si>
    <t>Local y regional</t>
  </si>
  <si>
    <t>Estado</t>
  </si>
  <si>
    <t>Empresa</t>
  </si>
  <si>
    <t>Sociedad</t>
  </si>
  <si>
    <r>
      <rPr>
        <b/>
        <sz val="10"/>
        <color theme="0"/>
        <rFont val="Calibri"/>
        <family val="2"/>
        <scheme val="minor"/>
      </rPr>
      <t xml:space="preserve">¿Hay entidades del sector productivo? </t>
    </r>
    <r>
      <rPr>
        <b/>
        <sz val="11"/>
        <color theme="0"/>
        <rFont val="Calibri"/>
        <family val="2"/>
        <scheme val="minor"/>
      </rPr>
      <t xml:space="preserve"> </t>
    </r>
    <r>
      <rPr>
        <b/>
        <sz val="8"/>
        <color theme="0"/>
        <rFont val="Calibri"/>
        <family val="2"/>
        <scheme val="minor"/>
      </rPr>
      <t>(Empresas, gremios, etc.)</t>
    </r>
  </si>
  <si>
    <t>¿Organizaciones o actores sociales comunitarios?</t>
  </si>
  <si>
    <t>Otras IES o centros</t>
  </si>
  <si>
    <r>
      <t xml:space="preserve">Cantidad de aliados 
</t>
    </r>
    <r>
      <rPr>
        <sz val="8"/>
        <color theme="0"/>
        <rFont val="Calibri"/>
        <family val="2"/>
        <scheme val="minor"/>
      </rPr>
      <t>Sin incluir la UNAB</t>
    </r>
  </si>
  <si>
    <t>¿Otras IES?</t>
  </si>
  <si>
    <t>Evaluación de la calidad según panel de expertos</t>
  </si>
  <si>
    <t xml:space="preserve">1. Calidad científico-técnica y presupuestal </t>
  </si>
  <si>
    <t>Valoración del panel de expertos</t>
  </si>
  <si>
    <t>3.Tipo, calidad, cantidad, rapidez y evidencia de la obtebción de los productos esperados</t>
  </si>
  <si>
    <t>Duración del proyecto</t>
  </si>
  <si>
    <t>TOP</t>
  </si>
  <si>
    <t>Apropiación</t>
  </si>
  <si>
    <t>Formación A</t>
  </si>
  <si>
    <t>Formación B</t>
  </si>
  <si>
    <t>Peso por calidad de productos</t>
  </si>
  <si>
    <t>Peso productos</t>
  </si>
  <si>
    <t>Peso proyecto corto</t>
  </si>
  <si>
    <t>Peso sin periodo de gracia</t>
  </si>
  <si>
    <t>5 meses</t>
  </si>
  <si>
    <t>10 meses</t>
  </si>
  <si>
    <t>¿Tiene productos con posibilidad de solicitud de período de gracia?</t>
  </si>
  <si>
    <t>Relación con los ODS priorizados</t>
  </si>
  <si>
    <t>3 o más ODS</t>
  </si>
  <si>
    <t>2 ODS</t>
  </si>
  <si>
    <t>Un ODS</t>
  </si>
  <si>
    <t>Ningún ODS</t>
  </si>
  <si>
    <t>Departamental</t>
  </si>
  <si>
    <t>Regional y departamental</t>
  </si>
  <si>
    <t>Institucional</t>
  </si>
  <si>
    <t>Alineación</t>
  </si>
  <si>
    <t>Local</t>
  </si>
  <si>
    <t>Aporte de recursos en efectivo y especie por parte de entidades externas</t>
  </si>
  <si>
    <r>
      <t xml:space="preserve">2. Alineación estratégica
</t>
    </r>
    <r>
      <rPr>
        <sz val="9"/>
        <color theme="0"/>
        <rFont val="Calibri"/>
        <family val="2"/>
        <scheme val="minor"/>
      </rPr>
      <t>Aporte del proyecto al desarrollo institucional, comunitario, local, regional, nacional y global</t>
    </r>
  </si>
  <si>
    <t>Metropolitano, municipal o local</t>
  </si>
  <si>
    <t>Comunitario</t>
  </si>
  <si>
    <r>
      <t xml:space="preserve">Aportes externos
</t>
    </r>
    <r>
      <rPr>
        <sz val="9"/>
        <color theme="1"/>
        <rFont val="Calibri"/>
        <family val="2"/>
        <scheme val="minor"/>
      </rPr>
      <t>Efectivo</t>
    </r>
  </si>
  <si>
    <t>Aportes externos
Especie</t>
  </si>
  <si>
    <r>
      <t xml:space="preserve">Aportes UNAB 
</t>
    </r>
    <r>
      <rPr>
        <sz val="9"/>
        <color theme="1"/>
        <rFont val="Calibri"/>
        <family val="2"/>
        <scheme val="minor"/>
      </rPr>
      <t>Efectivo</t>
    </r>
  </si>
  <si>
    <r>
      <t xml:space="preserve">Aportes UNAB
</t>
    </r>
    <r>
      <rPr>
        <sz val="9"/>
        <color theme="1"/>
        <rFont val="Calibri"/>
        <family val="2"/>
        <scheme val="minor"/>
      </rPr>
      <t>Especie</t>
    </r>
  </si>
  <si>
    <r>
      <t xml:space="preserve">Aportes UNAB
</t>
    </r>
    <r>
      <rPr>
        <sz val="9"/>
        <color theme="1"/>
        <rFont val="Calibri"/>
        <family val="2"/>
        <scheme val="minor"/>
      </rPr>
      <t>Total</t>
    </r>
  </si>
  <si>
    <t>Relación Aportes Externos versus Internos</t>
  </si>
  <si>
    <t>Aporte en efectivo externo</t>
  </si>
  <si>
    <t>Aporte en especie externo</t>
  </si>
  <si>
    <t>Relación Externo/Interno</t>
  </si>
  <si>
    <t>Mayor o igual a 1</t>
  </si>
  <si>
    <t>Menor que 1.</t>
  </si>
  <si>
    <t>Eficiencia en términos de la relación beneficio/costo de los productos derivados del proyecto</t>
  </si>
  <si>
    <t>Relación beneficio/costo de los productos</t>
  </si>
  <si>
    <t>No borrar</t>
  </si>
  <si>
    <t>Valor por punto de producto</t>
  </si>
  <si>
    <r>
      <t xml:space="preserve">Aportes externos
</t>
    </r>
    <r>
      <rPr>
        <sz val="9"/>
        <color theme="1"/>
        <rFont val="Calibri"/>
        <family val="2"/>
        <scheme val="minor"/>
      </rPr>
      <t>Total</t>
    </r>
  </si>
  <si>
    <t>IA</t>
  </si>
  <si>
    <t>Programas, facultades o áreas involucradas</t>
  </si>
  <si>
    <t>Observaciones</t>
  </si>
  <si>
    <t>Categorías de los CI</t>
  </si>
  <si>
    <t>Graduados de la UNAB</t>
  </si>
  <si>
    <t>Aportes en efectivo y especie por parte de entidades externas</t>
  </si>
  <si>
    <t xml:space="preserve">Efectivo UNAB </t>
  </si>
  <si>
    <t>Especie UNAB</t>
  </si>
  <si>
    <t>Tipo de Convocatoria</t>
  </si>
  <si>
    <t>#  coinvestigadores (CI) internos y externos cateorizados</t>
  </si>
  <si>
    <t># grupos categorizados</t>
  </si>
  <si>
    <t>Estudiantes de pregrado / colegio</t>
  </si>
  <si>
    <t>¿Grupos externos?</t>
  </si>
  <si>
    <t>Subtotal</t>
  </si>
  <si>
    <r>
      <t xml:space="preserve">Cantidad de aliados 
</t>
    </r>
    <r>
      <rPr>
        <sz val="8"/>
        <color theme="1"/>
        <rFont val="Calibri"/>
        <family val="2"/>
        <scheme val="minor"/>
      </rPr>
      <t>Sin incluir la UNAB</t>
    </r>
  </si>
  <si>
    <r>
      <rPr>
        <sz val="10"/>
        <color theme="1"/>
        <rFont val="Calibri"/>
        <family val="2"/>
        <scheme val="minor"/>
      </rPr>
      <t xml:space="preserve">¿Hay entidades del sector productivo? 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(Empresas, gremios, etc.)</t>
    </r>
  </si>
  <si>
    <r>
      <t xml:space="preserve">¿Hay entidades nacionales? </t>
    </r>
    <r>
      <rPr>
        <sz val="8"/>
        <color theme="1"/>
        <rFont val="Calibri"/>
        <family val="2"/>
        <scheme val="minor"/>
      </rPr>
      <t>(Excluya las locales y regionales)</t>
    </r>
  </si>
  <si>
    <t>Valoración del panel de expertos sobre la calidad cientifico-técnica y presupuestal (traer de la rúbrica correspondiente)</t>
  </si>
  <si>
    <t>Código</t>
  </si>
  <si>
    <t>#</t>
  </si>
  <si>
    <t>Aportes UNAB
Total</t>
  </si>
  <si>
    <t>Aportes externos
Total</t>
  </si>
  <si>
    <t>UNAB 
Efectivo</t>
  </si>
  <si>
    <t>Externos
Efectivo</t>
  </si>
  <si>
    <t>UNAB
Especie</t>
  </si>
  <si>
    <t>Externos
Especie</t>
  </si>
  <si>
    <t>Relación externos vs. internos</t>
  </si>
  <si>
    <t>Relación beneficio/costo de los productos derivados del proyecto</t>
  </si>
  <si>
    <t>Título</t>
  </si>
  <si>
    <t>Duración</t>
  </si>
  <si>
    <t>Fecha</t>
  </si>
  <si>
    <t>Inv. Pr.</t>
  </si>
  <si>
    <t>Cooperación, cohesión e interdisciplin.</t>
  </si>
  <si>
    <t>Calificación Final</t>
  </si>
  <si>
    <t>Concepto</t>
  </si>
  <si>
    <t>Ajustes o documentos solicitados (si aplica)</t>
  </si>
  <si>
    <t>EVALUACIÓN CONSOLIDADA DE PROPUESTA A CONVOCATORIA INTERNA DE UNAB CONVOCA</t>
  </si>
  <si>
    <r>
      <rPr>
        <b/>
        <sz val="11"/>
        <color theme="1"/>
        <rFont val="Calibri"/>
        <family val="2"/>
        <scheme val="minor"/>
      </rPr>
      <t>Aporte de recursos</t>
    </r>
    <r>
      <rPr>
        <b/>
        <sz val="10"/>
        <color theme="1"/>
        <rFont val="Calibri (Body)"/>
      </rPr>
      <t xml:space="preserve"> </t>
    </r>
    <r>
      <rPr>
        <sz val="10"/>
        <color theme="1"/>
        <rFont val="Calibri"/>
        <family val="2"/>
        <scheme val="minor"/>
      </rPr>
      <t>en efectivo y especie</t>
    </r>
  </si>
  <si>
    <r>
      <rPr>
        <b/>
        <sz val="11"/>
        <color theme="1"/>
        <rFont val="Calibri"/>
        <family val="2"/>
        <scheme val="minor"/>
      </rPr>
      <t>Alianza interinstitucional</t>
    </r>
    <r>
      <rPr>
        <sz val="11"/>
        <color theme="1"/>
        <rFont val="Calibri"/>
        <family val="2"/>
        <scheme val="minor"/>
      </rPr>
      <t xml:space="preserve">. </t>
    </r>
    <r>
      <rPr>
        <sz val="10"/>
        <color theme="1"/>
        <rFont val="Calibri"/>
        <family val="2"/>
        <scheme val="minor"/>
      </rPr>
      <t>Cooperación. Universidad, Empresas, Estado y Sociedad.</t>
    </r>
  </si>
  <si>
    <r>
      <rPr>
        <b/>
        <sz val="11"/>
        <color theme="1"/>
        <rFont val="Calibri"/>
        <family val="2"/>
        <scheme val="minor"/>
      </rPr>
      <t>Conformación del equipo</t>
    </r>
    <r>
      <rPr>
        <sz val="11"/>
        <color theme="1"/>
        <rFont val="Calibri"/>
        <family val="2"/>
        <scheme val="minor"/>
      </rPr>
      <t xml:space="preserve">. </t>
    </r>
    <r>
      <rPr>
        <sz val="10"/>
        <color theme="1"/>
        <rFont val="Calibri"/>
        <family val="2"/>
        <scheme val="minor"/>
      </rPr>
      <t>Categorías, interdisciplinariedad, cooperación, cohesión, investigadores en formación</t>
    </r>
  </si>
  <si>
    <r>
      <rPr>
        <sz val="10"/>
        <color theme="1"/>
        <rFont val="Calibri"/>
        <family val="2"/>
        <scheme val="minor"/>
      </rPr>
      <t>Tipo, calidad, cantidad, rapidez y evidencia de la obtención de los</t>
    </r>
    <r>
      <rPr>
        <sz val="10"/>
        <color theme="1"/>
        <rFont val="Calibri (Body)"/>
      </rPr>
      <t xml:space="preserve"> </t>
    </r>
    <r>
      <rPr>
        <b/>
        <sz val="11"/>
        <color theme="1"/>
        <rFont val="Calibri"/>
        <family val="2"/>
        <scheme val="minor"/>
      </rPr>
      <t>productos esperados</t>
    </r>
  </si>
  <si>
    <r>
      <rPr>
        <b/>
        <sz val="11"/>
        <color theme="1"/>
        <rFont val="Calibri"/>
        <family val="2"/>
        <scheme val="minor"/>
      </rPr>
      <t>Alineación estratégica</t>
    </r>
    <r>
      <rPr>
        <sz val="11"/>
        <color theme="1"/>
        <rFont val="Calibri"/>
        <family val="2"/>
        <scheme val="minor"/>
      </rPr>
      <t>. I</t>
    </r>
    <r>
      <rPr>
        <sz val="10"/>
        <color theme="1"/>
        <rFont val="Calibri"/>
        <family val="2"/>
        <scheme val="minor"/>
      </rPr>
      <t>nstitucional, comunitario, regional, nacional y global</t>
    </r>
  </si>
  <si>
    <r>
      <rPr>
        <b/>
        <sz val="11"/>
        <color theme="1"/>
        <rFont val="Calibri"/>
        <family val="2"/>
        <scheme val="minor"/>
      </rPr>
      <t>Eficiencia</t>
    </r>
    <r>
      <rPr>
        <sz val="11"/>
        <color theme="1"/>
        <rFont val="Calibri"/>
        <family val="2"/>
        <scheme val="minor"/>
      </rPr>
      <t>.</t>
    </r>
    <r>
      <rPr>
        <sz val="10"/>
        <color theme="1"/>
        <rFont val="Calibri"/>
        <family val="2"/>
        <scheme val="minor"/>
      </rPr>
      <t xml:space="preserve"> Beneficio/costo productos</t>
    </r>
  </si>
  <si>
    <t>Fecha límite para recibir ajustes</t>
  </si>
  <si>
    <t>12 meses</t>
  </si>
  <si>
    <r>
      <rPr>
        <b/>
        <sz val="11"/>
        <color theme="1"/>
        <rFont val="Calibri"/>
        <family val="2"/>
        <scheme val="minor"/>
      </rPr>
      <t>Retos</t>
    </r>
    <r>
      <rPr>
        <sz val="10"/>
        <color theme="1"/>
        <rFont val="Calibri"/>
        <family val="2"/>
        <scheme val="minor"/>
      </rPr>
      <t xml:space="preserve"> propuestos para estudiantes y/o pasantes o practicantes de investigación (opcional)</t>
    </r>
  </si>
  <si>
    <t>Número de retos propuestos</t>
  </si>
  <si>
    <t>Retos</t>
  </si>
  <si>
    <t>3 o más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</si>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</sst>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%"/>
    <numFmt numFmtId="167" formatCode="0.000"/>
    <numFmt numFmtId="168" formatCode="[$-409]d\-mmm\-yy;@"/>
  </numFmts>
  <fonts count="3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rgb="FFFF0000"/>
      <name val="Calibri (Cuerpo)"/>
    </font>
    <font>
      <sz val="11"/>
      <color rgb="FFFF0000"/>
      <name val="Calibri"/>
      <family val="2"/>
      <scheme val="minor"/>
    </font>
    <font>
      <sz val="10"/>
      <color rgb="FFFF0000"/>
      <name val="Calibri (Cuerpo)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1"/>
      <name val="Calibri (Body)"/>
    </font>
    <font>
      <sz val="11"/>
      <color theme="4" tint="0.59999389629810485"/>
      <name val="Calibri"/>
      <family val="2"/>
      <scheme val="minor"/>
    </font>
    <font>
      <b/>
      <sz val="10"/>
      <color theme="1"/>
      <name val="Calibri (Body)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488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horizontal="left"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9" fillId="4" borderId="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left" vertical="center"/>
    </xf>
    <xf numFmtId="0" fontId="0" fillId="6" borderId="2" xfId="0" applyFill="1" applyBorder="1" applyAlignment="1">
      <alignment horizontal="center"/>
    </xf>
    <xf numFmtId="9" fontId="0" fillId="0" borderId="0" xfId="0" applyNumberFormat="1"/>
    <xf numFmtId="0" fontId="0" fillId="0" borderId="0" xfId="0" applyAlignment="1">
      <alignment horizontal="left" indent="1"/>
    </xf>
    <xf numFmtId="9" fontId="0" fillId="0" borderId="0" xfId="0" applyNumberFormat="1" applyAlignment="1">
      <alignment horizontal="right"/>
    </xf>
    <xf numFmtId="0" fontId="0" fillId="0" borderId="0" xfId="0" applyAlignment="1">
      <alignment horizontal="left" indent="3"/>
    </xf>
    <xf numFmtId="0" fontId="10" fillId="0" borderId="0" xfId="0" applyFont="1" applyAlignment="1"/>
    <xf numFmtId="0" fontId="4" fillId="0" borderId="0" xfId="0" applyFont="1" applyAlignment="1"/>
    <xf numFmtId="0" fontId="8" fillId="6" borderId="45" xfId="0" applyFont="1" applyFill="1" applyBorder="1" applyAlignment="1">
      <alignment horizontal="center"/>
    </xf>
    <xf numFmtId="0" fontId="8" fillId="6" borderId="46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 vertical="center"/>
    </xf>
    <xf numFmtId="0" fontId="2" fillId="0" borderId="0" xfId="0" applyFont="1" applyAlignment="1"/>
    <xf numFmtId="0" fontId="7" fillId="3" borderId="23" xfId="0" applyFont="1" applyFill="1" applyBorder="1" applyAlignment="1">
      <alignment horizontal="center" vertical="center" wrapText="1"/>
    </xf>
    <xf numFmtId="10" fontId="0" fillId="0" borderId="0" xfId="2" applyNumberFormat="1" applyFont="1"/>
    <xf numFmtId="0" fontId="0" fillId="0" borderId="0" xfId="0" applyFill="1" applyBorder="1" applyAlignment="1">
      <alignment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7" borderId="32" xfId="0" applyNumberFormat="1" applyFill="1" applyBorder="1" applyAlignment="1">
      <alignment horizontal="center"/>
    </xf>
    <xf numFmtId="2" fontId="0" fillId="7" borderId="32" xfId="0" applyNumberFormat="1" applyFill="1" applyBorder="1" applyAlignment="1">
      <alignment horizontal="center"/>
    </xf>
    <xf numFmtId="2" fontId="0" fillId="7" borderId="19" xfId="0" applyNumberFormat="1" applyFill="1" applyBorder="1" applyAlignment="1">
      <alignment horizontal="center"/>
    </xf>
    <xf numFmtId="3" fontId="0" fillId="7" borderId="17" xfId="0" applyNumberFormat="1" applyFill="1" applyBorder="1" applyAlignment="1">
      <alignment horizontal="center"/>
    </xf>
    <xf numFmtId="10" fontId="0" fillId="7" borderId="19" xfId="2" applyNumberFormat="1" applyFont="1" applyFill="1" applyBorder="1" applyAlignment="1">
      <alignment horizontal="center"/>
    </xf>
    <xf numFmtId="3" fontId="0" fillId="11" borderId="17" xfId="0" applyNumberFormat="1" applyFill="1" applyBorder="1" applyAlignment="1">
      <alignment horizontal="center"/>
    </xf>
    <xf numFmtId="0" fontId="0" fillId="11" borderId="32" xfId="0" applyNumberFormat="1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2" fontId="0" fillId="11" borderId="32" xfId="0" applyNumberFormat="1" applyFill="1" applyBorder="1" applyAlignment="1">
      <alignment horizontal="center"/>
    </xf>
    <xf numFmtId="2" fontId="0" fillId="11" borderId="19" xfId="0" applyNumberFormat="1" applyFill="1" applyBorder="1" applyAlignment="1">
      <alignment horizontal="center"/>
    </xf>
    <xf numFmtId="10" fontId="0" fillId="11" borderId="19" xfId="2" applyNumberFormat="1" applyFont="1" applyFill="1" applyBorder="1" applyAlignment="1">
      <alignment horizontal="center"/>
    </xf>
    <xf numFmtId="2" fontId="0" fillId="8" borderId="32" xfId="0" applyNumberFormat="1" applyFill="1" applyBorder="1" applyAlignment="1">
      <alignment horizontal="center"/>
    </xf>
    <xf numFmtId="10" fontId="0" fillId="8" borderId="19" xfId="2" applyNumberFormat="1" applyFont="1" applyFill="1" applyBorder="1" applyAlignment="1">
      <alignment horizontal="center"/>
    </xf>
    <xf numFmtId="0" fontId="0" fillId="7" borderId="59" xfId="0" applyNumberFormat="1" applyFill="1" applyBorder="1" applyAlignment="1">
      <alignment horizontal="center"/>
    </xf>
    <xf numFmtId="0" fontId="0" fillId="7" borderId="59" xfId="0" applyFill="1" applyBorder="1" applyAlignment="1">
      <alignment horizontal="center"/>
    </xf>
    <xf numFmtId="2" fontId="0" fillId="7" borderId="59" xfId="0" applyNumberFormat="1" applyFill="1" applyBorder="1" applyAlignment="1">
      <alignment horizontal="center"/>
    </xf>
    <xf numFmtId="2" fontId="0" fillId="7" borderId="46" xfId="0" applyNumberFormat="1" applyFill="1" applyBorder="1" applyAlignment="1">
      <alignment horizontal="center"/>
    </xf>
    <xf numFmtId="10" fontId="0" fillId="7" borderId="46" xfId="2" applyNumberFormat="1" applyFont="1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7" borderId="33" xfId="0" applyNumberFormat="1" applyFill="1" applyBorder="1" applyAlignment="1">
      <alignment horizontal="center"/>
    </xf>
    <xf numFmtId="2" fontId="0" fillId="7" borderId="33" xfId="0" applyNumberFormat="1" applyFill="1" applyBorder="1" applyAlignment="1">
      <alignment horizontal="center"/>
    </xf>
    <xf numFmtId="10" fontId="0" fillId="7" borderId="33" xfId="2" applyNumberFormat="1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0" fillId="7" borderId="40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0" borderId="1" xfId="0" applyBorder="1"/>
    <xf numFmtId="165" fontId="0" fillId="7" borderId="1" xfId="1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2" fontId="0" fillId="7" borderId="32" xfId="0" applyNumberFormat="1" applyFill="1" applyBorder="1" applyAlignment="1">
      <alignment horizontal="center"/>
    </xf>
    <xf numFmtId="10" fontId="0" fillId="7" borderId="19" xfId="2" applyNumberFormat="1" applyFont="1" applyFill="1" applyBorder="1" applyAlignment="1">
      <alignment horizontal="center"/>
    </xf>
    <xf numFmtId="165" fontId="16" fillId="7" borderId="1" xfId="1" applyNumberFormat="1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6" fillId="7" borderId="3" xfId="0" applyFont="1" applyFill="1" applyBorder="1" applyAlignment="1">
      <alignment horizontal="center"/>
    </xf>
    <xf numFmtId="0" fontId="0" fillId="12" borderId="0" xfId="0" applyFill="1"/>
    <xf numFmtId="0" fontId="16" fillId="11" borderId="1" xfId="0" applyFont="1" applyFill="1" applyBorder="1" applyAlignment="1">
      <alignment horizontal="center"/>
    </xf>
    <xf numFmtId="165" fontId="0" fillId="11" borderId="1" xfId="1" applyNumberFormat="1" applyFont="1" applyFill="1" applyBorder="1" applyAlignment="1">
      <alignment horizontal="center"/>
    </xf>
    <xf numFmtId="0" fontId="0" fillId="0" borderId="0" xfId="0" applyFill="1"/>
    <xf numFmtId="0" fontId="0" fillId="10" borderId="0" xfId="0" applyFill="1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20" fillId="0" borderId="1" xfId="0" applyFont="1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8" fillId="0" borderId="1" xfId="0" applyFont="1" applyBorder="1" applyAlignment="1">
      <alignment horizontal="left" vertical="top" wrapText="1"/>
    </xf>
    <xf numFmtId="0" fontId="6" fillId="7" borderId="36" xfId="0" applyFont="1" applyFill="1" applyBorder="1" applyAlignment="1">
      <alignment horizontal="center" vertical="center"/>
    </xf>
    <xf numFmtId="0" fontId="6" fillId="7" borderId="50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6" fillId="7" borderId="43" xfId="0" applyFont="1" applyFill="1" applyBorder="1" applyAlignment="1">
      <alignment horizontal="center"/>
    </xf>
    <xf numFmtId="0" fontId="0" fillId="0" borderId="1" xfId="0" applyBorder="1" applyAlignment="1">
      <alignment vertical="top"/>
    </xf>
    <xf numFmtId="0" fontId="20" fillId="0" borderId="1" xfId="0" applyFont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0" fillId="0" borderId="3" xfId="0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center"/>
    </xf>
    <xf numFmtId="0" fontId="8" fillId="7" borderId="42" xfId="0" applyFont="1" applyFill="1" applyBorder="1" applyAlignment="1">
      <alignment horizontal="center"/>
    </xf>
    <xf numFmtId="0" fontId="8" fillId="7" borderId="33" xfId="0" applyFont="1" applyFill="1" applyBorder="1" applyAlignment="1">
      <alignment horizontal="center"/>
    </xf>
    <xf numFmtId="0" fontId="8" fillId="7" borderId="44" xfId="0" applyFont="1" applyFill="1" applyBorder="1" applyAlignment="1">
      <alignment horizontal="center"/>
    </xf>
    <xf numFmtId="0" fontId="8" fillId="7" borderId="27" xfId="0" applyFont="1" applyFill="1" applyBorder="1" applyAlignment="1">
      <alignment horizontal="center" vertical="center" wrapText="1"/>
    </xf>
    <xf numFmtId="0" fontId="8" fillId="7" borderId="5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6" fontId="0" fillId="0" borderId="0" xfId="0" applyNumberFormat="1"/>
    <xf numFmtId="2" fontId="0" fillId="0" borderId="0" xfId="0" applyNumberFormat="1"/>
    <xf numFmtId="0" fontId="5" fillId="3" borderId="19" xfId="0" applyFont="1" applyFill="1" applyBorder="1" applyAlignment="1">
      <alignment horizontal="center" vertical="center" wrapText="1"/>
    </xf>
    <xf numFmtId="0" fontId="26" fillId="5" borderId="17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top"/>
    </xf>
    <xf numFmtId="0" fontId="28" fillId="3" borderId="28" xfId="0" applyFont="1" applyFill="1" applyBorder="1" applyAlignment="1">
      <alignment horizontal="center" vertical="center" wrapText="1"/>
    </xf>
    <xf numFmtId="0" fontId="28" fillId="6" borderId="49" xfId="0" applyFont="1" applyFill="1" applyBorder="1" applyAlignment="1">
      <alignment horizontal="center" vertical="center" wrapText="1"/>
    </xf>
    <xf numFmtId="165" fontId="0" fillId="0" borderId="0" xfId="1" applyNumberFormat="1" applyFont="1"/>
    <xf numFmtId="0" fontId="0" fillId="8" borderId="0" xfId="0" applyFill="1"/>
    <xf numFmtId="166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18" fillId="13" borderId="1" xfId="0" applyFont="1" applyFill="1" applyBorder="1" applyAlignment="1">
      <alignment horizontal="center" vertical="center" wrapText="1"/>
    </xf>
    <xf numFmtId="0" fontId="0" fillId="14" borderId="1" xfId="0" applyFont="1" applyFill="1" applyBorder="1" applyAlignment="1">
      <alignment vertical="center"/>
    </xf>
    <xf numFmtId="0" fontId="2" fillId="14" borderId="1" xfId="0" applyFont="1" applyFill="1" applyBorder="1" applyAlignment="1">
      <alignment vertical="center" wrapText="1"/>
    </xf>
    <xf numFmtId="0" fontId="0" fillId="14" borderId="1" xfId="0" applyFill="1" applyBorder="1" applyAlignment="1">
      <alignment vertical="center"/>
    </xf>
    <xf numFmtId="0" fontId="28" fillId="14" borderId="1" xfId="0" applyFont="1" applyFill="1" applyBorder="1" applyAlignment="1">
      <alignment vertical="center" wrapText="1"/>
    </xf>
    <xf numFmtId="0" fontId="6" fillId="13" borderId="1" xfId="0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2" fontId="0" fillId="14" borderId="2" xfId="0" applyNumberFormat="1" applyFont="1" applyFill="1" applyBorder="1" applyAlignment="1">
      <alignment horizontal="center" vertical="center"/>
    </xf>
    <xf numFmtId="0" fontId="0" fillId="14" borderId="1" xfId="0" applyFont="1" applyFill="1" applyBorder="1" applyAlignment="1">
      <alignment horizontal="left" vertical="center" wrapText="1"/>
    </xf>
    <xf numFmtId="1" fontId="0" fillId="14" borderId="1" xfId="0" applyNumberFormat="1" applyFont="1" applyFill="1" applyBorder="1" applyAlignment="1">
      <alignment horizontal="center" vertical="center" wrapText="1"/>
    </xf>
    <xf numFmtId="0" fontId="18" fillId="13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2" fillId="14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/>
    <xf numFmtId="2" fontId="0" fillId="14" borderId="1" xfId="0" applyNumberFormat="1" applyFont="1" applyFill="1" applyBorder="1" applyAlignment="1" applyProtection="1">
      <alignment horizontal="center" vertical="center"/>
      <protection locked="0"/>
    </xf>
    <xf numFmtId="2" fontId="4" fillId="14" borderId="2" xfId="0" applyNumberFormat="1" applyFont="1" applyFill="1" applyBorder="1" applyAlignment="1">
      <alignment horizontal="center" vertical="center"/>
    </xf>
    <xf numFmtId="2" fontId="4" fillId="14" borderId="60" xfId="0" applyNumberFormat="1" applyFont="1" applyFill="1" applyBorder="1" applyAlignment="1">
      <alignment horizontal="center" vertical="center"/>
    </xf>
    <xf numFmtId="2" fontId="4" fillId="14" borderId="33" xfId="0" applyNumberFormat="1" applyFont="1" applyFill="1" applyBorder="1" applyAlignment="1">
      <alignment horizontal="center" vertical="center"/>
    </xf>
    <xf numFmtId="0" fontId="32" fillId="14" borderId="34" xfId="0" applyFont="1" applyFill="1" applyBorder="1" applyAlignment="1" applyProtection="1">
      <alignment horizontal="center"/>
    </xf>
    <xf numFmtId="0" fontId="32" fillId="14" borderId="39" xfId="0" applyFont="1" applyFill="1" applyBorder="1" applyAlignment="1" applyProtection="1">
      <alignment horizontal="center"/>
    </xf>
    <xf numFmtId="2" fontId="5" fillId="13" borderId="1" xfId="0" applyNumberFormat="1" applyFont="1" applyFill="1" applyBorder="1" applyAlignment="1">
      <alignment horizontal="center" vertical="center" wrapText="1"/>
    </xf>
    <xf numFmtId="0" fontId="0" fillId="14" borderId="1" xfId="0" applyFont="1" applyFill="1" applyBorder="1" applyAlignment="1">
      <alignment horizontal="left" vertical="center" wrapText="1"/>
    </xf>
    <xf numFmtId="1" fontId="0" fillId="14" borderId="1" xfId="0" applyNumberFormat="1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 wrapText="1"/>
      <protection locked="0"/>
    </xf>
    <xf numFmtId="0" fontId="5" fillId="14" borderId="1" xfId="0" applyFont="1" applyFill="1" applyBorder="1" applyAlignment="1">
      <alignment horizontal="left" vertical="center" wrapText="1"/>
    </xf>
    <xf numFmtId="165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1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8" fillId="1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13" borderId="1" xfId="0" applyFont="1" applyFill="1" applyBorder="1" applyAlignment="1">
      <alignment horizontal="center" vertical="center"/>
    </xf>
    <xf numFmtId="49" fontId="18" fillId="0" borderId="1" xfId="0" applyNumberFormat="1" applyFont="1" applyBorder="1" applyAlignment="1" applyProtection="1">
      <alignment horizontal="left" vertical="top" wrapText="1"/>
      <protection locked="0"/>
    </xf>
    <xf numFmtId="0" fontId="0" fillId="15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0" fontId="0" fillId="0" borderId="3" xfId="0" applyFont="1" applyFill="1" applyBorder="1" applyAlignment="1" applyProtection="1">
      <alignment horizontal="left" vertical="top" wrapText="1"/>
      <protection locked="0"/>
    </xf>
    <xf numFmtId="0" fontId="0" fillId="15" borderId="1" xfId="0" applyFill="1" applyBorder="1" applyAlignment="1">
      <alignment horizontal="right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2" fillId="14" borderId="3" xfId="0" applyFont="1" applyFill="1" applyBorder="1" applyAlignment="1" applyProtection="1">
      <alignment horizontal="right" vertical="center"/>
    </xf>
    <xf numFmtId="0" fontId="2" fillId="14" borderId="4" xfId="0" applyFont="1" applyFill="1" applyBorder="1" applyAlignment="1" applyProtection="1">
      <alignment horizontal="right" vertical="center"/>
    </xf>
    <xf numFmtId="165" fontId="5" fillId="13" borderId="1" xfId="0" applyNumberFormat="1" applyFont="1" applyFill="1" applyBorder="1" applyAlignment="1" applyProtection="1">
      <alignment horizontal="center" vertical="center" wrapText="1"/>
    </xf>
    <xf numFmtId="0" fontId="0" fillId="14" borderId="2" xfId="0" applyFont="1" applyFill="1" applyBorder="1" applyAlignment="1">
      <alignment horizontal="left" vertical="center" wrapText="1"/>
    </xf>
    <xf numFmtId="1" fontId="0" fillId="14" borderId="2" xfId="0" applyNumberFormat="1" applyFont="1" applyFill="1" applyBorder="1" applyAlignment="1">
      <alignment horizontal="center" vertical="center" wrapText="1"/>
    </xf>
    <xf numFmtId="0" fontId="18" fillId="13" borderId="3" xfId="0" applyFont="1" applyFill="1" applyBorder="1" applyAlignment="1">
      <alignment horizontal="center" vertical="center" wrapText="1"/>
    </xf>
    <xf numFmtId="0" fontId="18" fillId="13" borderId="4" xfId="0" applyFont="1" applyFill="1" applyBorder="1" applyAlignment="1">
      <alignment horizontal="center" vertical="center" wrapText="1"/>
    </xf>
    <xf numFmtId="0" fontId="18" fillId="13" borderId="5" xfId="0" applyFont="1" applyFill="1" applyBorder="1" applyAlignment="1">
      <alignment horizontal="center" vertical="center" wrapText="1"/>
    </xf>
    <xf numFmtId="2" fontId="28" fillId="0" borderId="3" xfId="2" applyNumberFormat="1" applyFont="1" applyFill="1" applyBorder="1" applyAlignment="1" applyProtection="1">
      <alignment horizontal="center" vertical="center" wrapText="1"/>
      <protection locked="0"/>
    </xf>
    <xf numFmtId="2" fontId="28" fillId="0" borderId="4" xfId="2" applyNumberFormat="1" applyFont="1" applyFill="1" applyBorder="1" applyAlignment="1" applyProtection="1">
      <alignment horizontal="center" vertical="center" wrapText="1"/>
      <protection locked="0"/>
    </xf>
    <xf numFmtId="2" fontId="28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69" xfId="0" applyFont="1" applyBorder="1" applyAlignment="1">
      <alignment horizontal="left" vertical="center" wrapText="1"/>
    </xf>
    <xf numFmtId="0" fontId="4" fillId="14" borderId="35" xfId="0" applyFont="1" applyFill="1" applyBorder="1" applyAlignment="1">
      <alignment horizontal="center" vertical="center" wrapText="1"/>
    </xf>
    <xf numFmtId="0" fontId="4" fillId="14" borderId="63" xfId="0" applyFont="1" applyFill="1" applyBorder="1" applyAlignment="1">
      <alignment horizontal="center" vertical="center" wrapText="1"/>
    </xf>
    <xf numFmtId="0" fontId="4" fillId="14" borderId="40" xfId="0" applyFont="1" applyFill="1" applyBorder="1" applyAlignment="1">
      <alignment horizontal="center" vertical="center" wrapText="1"/>
    </xf>
    <xf numFmtId="0" fontId="4" fillId="14" borderId="68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 applyProtection="1">
      <alignment horizontal="left" vertical="center"/>
    </xf>
    <xf numFmtId="0" fontId="2" fillId="14" borderId="4" xfId="0" applyFont="1" applyFill="1" applyBorder="1" applyAlignment="1" applyProtection="1">
      <alignment horizontal="left" vertical="center"/>
    </xf>
    <xf numFmtId="0" fontId="2" fillId="14" borderId="5" xfId="0" applyFont="1" applyFill="1" applyBorder="1" applyAlignment="1" applyProtection="1">
      <alignment horizontal="left" vertical="center"/>
    </xf>
    <xf numFmtId="0" fontId="18" fillId="0" borderId="1" xfId="0" applyFont="1" applyBorder="1" applyAlignment="1" applyProtection="1">
      <alignment horizontal="left" vertical="center"/>
      <protection locked="0"/>
    </xf>
    <xf numFmtId="0" fontId="18" fillId="14" borderId="1" xfId="0" applyFont="1" applyFill="1" applyBorder="1" applyAlignment="1">
      <alignment vertical="center"/>
    </xf>
    <xf numFmtId="2" fontId="28" fillId="13" borderId="34" xfId="2" applyNumberFormat="1" applyFont="1" applyFill="1" applyBorder="1" applyAlignment="1">
      <alignment horizontal="center" vertical="center" wrapText="1"/>
    </xf>
    <xf numFmtId="2" fontId="28" fillId="13" borderId="58" xfId="2" applyNumberFormat="1" applyFont="1" applyFill="1" applyBorder="1" applyAlignment="1">
      <alignment horizontal="center" vertical="center" wrapText="1"/>
    </xf>
    <xf numFmtId="2" fontId="28" fillId="13" borderId="39" xfId="2" applyNumberFormat="1" applyFont="1" applyFill="1" applyBorder="1" applyAlignment="1">
      <alignment horizontal="center" vertical="center" wrapText="1"/>
    </xf>
    <xf numFmtId="2" fontId="28" fillId="13" borderId="40" xfId="2" applyNumberFormat="1" applyFont="1" applyFill="1" applyBorder="1" applyAlignment="1">
      <alignment horizontal="center" vertical="center" wrapText="1"/>
    </xf>
    <xf numFmtId="2" fontId="28" fillId="13" borderId="69" xfId="2" applyNumberFormat="1" applyFont="1" applyFill="1" applyBorder="1" applyAlignment="1">
      <alignment horizontal="center" vertical="center" wrapText="1"/>
    </xf>
    <xf numFmtId="2" fontId="28" fillId="13" borderId="68" xfId="2" applyNumberFormat="1" applyFont="1" applyFill="1" applyBorder="1" applyAlignment="1">
      <alignment horizontal="center" vertical="center" wrapText="1"/>
    </xf>
    <xf numFmtId="0" fontId="18" fillId="13" borderId="34" xfId="0" applyFont="1" applyFill="1" applyBorder="1" applyAlignment="1">
      <alignment horizontal="center" vertical="center" wrapText="1"/>
    </xf>
    <xf numFmtId="0" fontId="18" fillId="13" borderId="58" xfId="0" applyFont="1" applyFill="1" applyBorder="1" applyAlignment="1">
      <alignment horizontal="center" vertical="center" wrapText="1"/>
    </xf>
    <xf numFmtId="0" fontId="18" fillId="13" borderId="39" xfId="0" applyFont="1" applyFill="1" applyBorder="1" applyAlignment="1">
      <alignment horizontal="center" vertical="center" wrapText="1"/>
    </xf>
    <xf numFmtId="0" fontId="18" fillId="13" borderId="40" xfId="0" applyFont="1" applyFill="1" applyBorder="1" applyAlignment="1">
      <alignment horizontal="center" vertical="center" wrapText="1"/>
    </xf>
    <xf numFmtId="0" fontId="18" fillId="13" borderId="69" xfId="0" applyFont="1" applyFill="1" applyBorder="1" applyAlignment="1">
      <alignment horizontal="center" vertical="center" wrapText="1"/>
    </xf>
    <xf numFmtId="0" fontId="18" fillId="13" borderId="68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left" vertical="center"/>
      <protection locked="0"/>
    </xf>
    <xf numFmtId="9" fontId="18" fillId="14" borderId="3" xfId="2" applyFont="1" applyFill="1" applyBorder="1" applyAlignment="1">
      <alignment vertical="center" wrapText="1"/>
    </xf>
    <xf numFmtId="9" fontId="18" fillId="14" borderId="5" xfId="2" applyFont="1" applyFill="1" applyBorder="1" applyAlignment="1">
      <alignment vertical="center" wrapText="1"/>
    </xf>
    <xf numFmtId="9" fontId="5" fillId="13" borderId="3" xfId="2" applyFont="1" applyFill="1" applyBorder="1" applyAlignment="1" applyProtection="1">
      <alignment horizontal="center" vertical="center" wrapText="1"/>
    </xf>
    <xf numFmtId="9" fontId="5" fillId="13" borderId="5" xfId="2" applyFont="1" applyFill="1" applyBorder="1" applyAlignment="1" applyProtection="1">
      <alignment horizontal="center" vertical="center" wrapText="1"/>
    </xf>
    <xf numFmtId="168" fontId="18" fillId="13" borderId="3" xfId="2" applyNumberFormat="1" applyFont="1" applyFill="1" applyBorder="1" applyAlignment="1">
      <alignment horizontal="center" vertical="center" wrapText="1"/>
    </xf>
    <xf numFmtId="168" fontId="18" fillId="13" borderId="5" xfId="2" applyNumberFormat="1" applyFont="1" applyFill="1" applyBorder="1" applyAlignment="1">
      <alignment horizontal="center" vertical="center" wrapText="1"/>
    </xf>
    <xf numFmtId="9" fontId="28" fillId="14" borderId="1" xfId="2" applyFont="1" applyFill="1" applyBorder="1" applyAlignment="1">
      <alignment horizontal="center" vertical="center" wrapText="1"/>
    </xf>
    <xf numFmtId="9" fontId="28" fillId="0" borderId="1" xfId="2" applyFont="1" applyFill="1" applyBorder="1" applyAlignment="1" applyProtection="1">
      <alignment horizontal="center" vertical="center" wrapText="1"/>
      <protection locked="0"/>
    </xf>
    <xf numFmtId="2" fontId="0" fillId="14" borderId="1" xfId="0" applyNumberFormat="1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13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 applyProtection="1">
      <alignment horizontal="center"/>
    </xf>
    <xf numFmtId="0" fontId="6" fillId="13" borderId="1" xfId="0" applyFont="1" applyFill="1" applyBorder="1" applyAlignment="1">
      <alignment horizontal="left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5" fillId="13" borderId="3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13" borderId="1" xfId="0" applyFont="1" applyFill="1" applyBorder="1" applyAlignment="1" applyProtection="1">
      <alignment horizontal="center" vertical="center"/>
    </xf>
    <xf numFmtId="0" fontId="5" fillId="13" borderId="1" xfId="0" applyFont="1" applyFill="1" applyBorder="1" applyAlignment="1">
      <alignment horizontal="center" wrapText="1"/>
    </xf>
    <xf numFmtId="9" fontId="18" fillId="14" borderId="3" xfId="2" applyFont="1" applyFill="1" applyBorder="1" applyAlignment="1" applyProtection="1">
      <alignment horizontal="center" vertical="center" wrapText="1"/>
    </xf>
    <xf numFmtId="9" fontId="18" fillId="14" borderId="5" xfId="2" applyFont="1" applyFill="1" applyBorder="1" applyAlignment="1" applyProtection="1">
      <alignment horizontal="center" vertical="center" wrapText="1"/>
    </xf>
    <xf numFmtId="0" fontId="2" fillId="14" borderId="1" xfId="0" applyFont="1" applyFill="1" applyBorder="1" applyAlignment="1">
      <alignment horizontal="center" vertical="center"/>
    </xf>
    <xf numFmtId="0" fontId="18" fillId="13" borderId="1" xfId="0" applyFont="1" applyFill="1" applyBorder="1" applyAlignment="1">
      <alignment horizontal="left" vertical="center" wrapText="1"/>
    </xf>
    <xf numFmtId="0" fontId="0" fillId="14" borderId="3" xfId="0" applyFont="1" applyFill="1" applyBorder="1" applyAlignment="1">
      <alignment horizontal="center" vertical="center" wrapText="1"/>
    </xf>
    <xf numFmtId="0" fontId="0" fillId="14" borderId="4" xfId="0" applyFont="1" applyFill="1" applyBorder="1" applyAlignment="1">
      <alignment horizontal="center" vertical="center" wrapText="1"/>
    </xf>
    <xf numFmtId="0" fontId="0" fillId="14" borderId="5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left" vertical="center" wrapText="1"/>
    </xf>
    <xf numFmtId="0" fontId="6" fillId="13" borderId="33" xfId="0" applyFont="1" applyFill="1" applyBorder="1" applyAlignment="1">
      <alignment horizontal="left" vertical="center" wrapText="1"/>
    </xf>
    <xf numFmtId="2" fontId="0" fillId="14" borderId="2" xfId="0" applyNumberFormat="1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left" vertical="center" wrapText="1"/>
    </xf>
    <xf numFmtId="0" fontId="18" fillId="13" borderId="1" xfId="0" applyFont="1" applyFill="1" applyBorder="1" applyAlignment="1">
      <alignment horizontal="center" vertical="center"/>
    </xf>
    <xf numFmtId="0" fontId="18" fillId="14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5" borderId="3" xfId="0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2" fontId="1" fillId="4" borderId="21" xfId="0" applyNumberFormat="1" applyFont="1" applyFill="1" applyBorder="1" applyAlignment="1">
      <alignment horizontal="center" vertical="center" wrapText="1"/>
    </xf>
    <xf numFmtId="2" fontId="1" fillId="4" borderId="30" xfId="0" applyNumberFormat="1" applyFont="1" applyFill="1" applyBorder="1" applyAlignment="1">
      <alignment horizontal="center" vertical="center" wrapText="1"/>
    </xf>
    <xf numFmtId="2" fontId="1" fillId="4" borderId="22" xfId="0" applyNumberFormat="1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2" fontId="9" fillId="4" borderId="21" xfId="0" applyNumberFormat="1" applyFont="1" applyFill="1" applyBorder="1" applyAlignment="1">
      <alignment horizontal="center" vertical="center"/>
    </xf>
    <xf numFmtId="2" fontId="9" fillId="4" borderId="30" xfId="0" applyNumberFormat="1" applyFont="1" applyFill="1" applyBorder="1" applyAlignment="1">
      <alignment horizontal="center" vertical="center"/>
    </xf>
    <xf numFmtId="2" fontId="9" fillId="4" borderId="22" xfId="0" applyNumberFormat="1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wrapText="1"/>
    </xf>
    <xf numFmtId="0" fontId="8" fillId="3" borderId="42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7" fillId="6" borderId="50" xfId="0" applyFont="1" applyFill="1" applyBorder="1" applyAlignment="1">
      <alignment horizontal="center" vertical="center" wrapText="1"/>
    </xf>
    <xf numFmtId="0" fontId="7" fillId="6" borderId="45" xfId="0" applyFont="1" applyFill="1" applyBorder="1" applyAlignment="1">
      <alignment horizontal="center" vertical="center" wrapText="1"/>
    </xf>
    <xf numFmtId="0" fontId="6" fillId="7" borderId="52" xfId="0" applyFont="1" applyFill="1" applyBorder="1" applyAlignment="1">
      <alignment horizontal="center" vertical="center"/>
    </xf>
    <xf numFmtId="0" fontId="6" fillId="7" borderId="49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 wrapText="1"/>
    </xf>
    <xf numFmtId="0" fontId="6" fillId="6" borderId="64" xfId="0" applyFont="1" applyFill="1" applyBorder="1" applyAlignment="1">
      <alignment horizontal="center" vertical="center" wrapText="1"/>
    </xf>
    <xf numFmtId="0" fontId="6" fillId="6" borderId="61" xfId="0" applyFont="1" applyFill="1" applyBorder="1" applyAlignment="1">
      <alignment horizontal="center" wrapText="1"/>
    </xf>
    <xf numFmtId="0" fontId="6" fillId="6" borderId="45" xfId="0" applyFont="1" applyFill="1" applyBorder="1" applyAlignment="1">
      <alignment horizont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49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 applyProtection="1">
      <alignment horizontal="center"/>
    </xf>
    <xf numFmtId="0" fontId="6" fillId="7" borderId="65" xfId="0" applyFont="1" applyFill="1" applyBorder="1" applyAlignment="1" applyProtection="1">
      <alignment horizontal="center"/>
    </xf>
    <xf numFmtId="0" fontId="7" fillId="6" borderId="61" xfId="0" applyFont="1" applyFill="1" applyBorder="1" applyAlignment="1">
      <alignment horizontal="center" vertical="center" wrapText="1"/>
    </xf>
    <xf numFmtId="0" fontId="6" fillId="6" borderId="53" xfId="0" applyFont="1" applyFill="1" applyBorder="1" applyAlignment="1">
      <alignment horizontal="center" vertical="center" wrapText="1"/>
    </xf>
    <xf numFmtId="0" fontId="6" fillId="6" borderId="63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53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63" xfId="0" applyFont="1" applyFill="1" applyBorder="1" applyAlignment="1">
      <alignment horizontal="center" vertical="center" wrapText="1"/>
    </xf>
    <xf numFmtId="0" fontId="7" fillId="6" borderId="47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15" fillId="7" borderId="55" xfId="0" applyFont="1" applyFill="1" applyBorder="1" applyAlignment="1">
      <alignment horizontal="center" vertical="center" wrapText="1"/>
    </xf>
    <xf numFmtId="0" fontId="15" fillId="7" borderId="49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2" fillId="6" borderId="54" xfId="0" applyFont="1" applyFill="1" applyBorder="1" applyAlignment="1">
      <alignment horizontal="center" vertical="center" wrapText="1"/>
    </xf>
    <xf numFmtId="0" fontId="26" fillId="5" borderId="11" xfId="0" applyFont="1" applyFill="1" applyBorder="1" applyAlignment="1">
      <alignment horizontal="center" vertical="center" wrapText="1"/>
    </xf>
    <xf numFmtId="0" fontId="26" fillId="5" borderId="54" xfId="0" applyFont="1" applyFill="1" applyBorder="1" applyAlignment="1">
      <alignment horizontal="center" vertical="center" wrapText="1"/>
    </xf>
    <xf numFmtId="2" fontId="3" fillId="5" borderId="21" xfId="0" applyNumberFormat="1" applyFont="1" applyFill="1" applyBorder="1" applyAlignment="1">
      <alignment horizontal="center" vertical="center"/>
    </xf>
    <xf numFmtId="2" fontId="3" fillId="5" borderId="22" xfId="0" applyNumberFormat="1" applyFont="1" applyFill="1" applyBorder="1" applyAlignment="1">
      <alignment horizontal="center" vertical="center"/>
    </xf>
    <xf numFmtId="0" fontId="26" fillId="5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 wrapText="1"/>
    </xf>
    <xf numFmtId="0" fontId="23" fillId="6" borderId="54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49" xfId="0" applyFont="1" applyFill="1" applyBorder="1" applyAlignment="1">
      <alignment horizontal="center" vertical="center" wrapText="1"/>
    </xf>
    <xf numFmtId="0" fontId="1" fillId="5" borderId="54" xfId="0" applyFont="1" applyFill="1" applyBorder="1" applyAlignment="1">
      <alignment horizontal="center" vertical="center" wrapText="1"/>
    </xf>
    <xf numFmtId="167" fontId="3" fillId="5" borderId="21" xfId="0" applyNumberFormat="1" applyFont="1" applyFill="1" applyBorder="1" applyAlignment="1">
      <alignment horizontal="center" vertical="center"/>
    </xf>
    <xf numFmtId="167" fontId="3" fillId="5" borderId="30" xfId="0" applyNumberFormat="1" applyFont="1" applyFill="1" applyBorder="1" applyAlignment="1">
      <alignment horizontal="center" vertical="center"/>
    </xf>
    <xf numFmtId="167" fontId="3" fillId="5" borderId="22" xfId="0" applyNumberFormat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2" fontId="3" fillId="9" borderId="21" xfId="0" applyNumberFormat="1" applyFont="1" applyFill="1" applyBorder="1" applyAlignment="1">
      <alignment horizontal="center" vertical="center"/>
    </xf>
    <xf numFmtId="2" fontId="3" fillId="9" borderId="30" xfId="0" applyNumberFormat="1" applyFont="1" applyFill="1" applyBorder="1" applyAlignment="1">
      <alignment horizontal="center" vertical="center"/>
    </xf>
    <xf numFmtId="2" fontId="3" fillId="9" borderId="22" xfId="0" applyNumberFormat="1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48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49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62" xfId="0" applyFont="1" applyFill="1" applyBorder="1" applyAlignment="1">
      <alignment horizontal="center" vertical="center" wrapText="1"/>
    </xf>
    <xf numFmtId="0" fontId="12" fillId="4" borderId="4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60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20" fillId="0" borderId="1" xfId="0" applyFont="1" applyBorder="1" applyAlignment="1">
      <alignment horizontal="left" vertical="top" wrapText="1"/>
    </xf>
    <xf numFmtId="9" fontId="30" fillId="5" borderId="16" xfId="2" applyFont="1" applyFill="1" applyBorder="1" applyAlignment="1">
      <alignment horizontal="center" vertical="center" wrapText="1"/>
    </xf>
    <xf numFmtId="9" fontId="30" fillId="5" borderId="54" xfId="2" applyFont="1" applyFill="1" applyBorder="1" applyAlignment="1">
      <alignment horizontal="center" vertical="center" wrapText="1"/>
    </xf>
    <xf numFmtId="9" fontId="15" fillId="3" borderId="16" xfId="2" applyFont="1" applyFill="1" applyBorder="1" applyAlignment="1">
      <alignment horizontal="center" vertical="center" wrapText="1"/>
    </xf>
    <xf numFmtId="9" fontId="15" fillId="3" borderId="13" xfId="2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/>
    </xf>
    <xf numFmtId="0" fontId="6" fillId="7" borderId="36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7" borderId="50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7" borderId="34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6" fillId="7" borderId="39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9" fontId="14" fillId="3" borderId="16" xfId="2" applyFont="1" applyFill="1" applyBorder="1" applyAlignment="1">
      <alignment horizontal="center" vertical="center" wrapText="1"/>
    </xf>
    <xf numFmtId="9" fontId="14" fillId="3" borderId="12" xfId="2" applyFont="1" applyFill="1" applyBorder="1" applyAlignment="1">
      <alignment horizontal="center" vertical="center" wrapText="1"/>
    </xf>
    <xf numFmtId="9" fontId="14" fillId="3" borderId="13" xfId="2" applyFont="1" applyFill="1" applyBorder="1" applyAlignment="1">
      <alignment horizontal="center" vertical="center" wrapText="1"/>
    </xf>
    <xf numFmtId="0" fontId="25" fillId="5" borderId="11" xfId="0" applyFont="1" applyFill="1" applyBorder="1" applyAlignment="1">
      <alignment horizontal="center" vertical="center" wrapText="1"/>
    </xf>
    <xf numFmtId="0" fontId="25" fillId="5" borderId="12" xfId="0" applyFont="1" applyFill="1" applyBorder="1" applyAlignment="1">
      <alignment horizontal="center" vertical="center" wrapText="1"/>
    </xf>
    <xf numFmtId="0" fontId="25" fillId="5" borderId="54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2" fontId="3" fillId="5" borderId="30" xfId="0" applyNumberFormat="1" applyFont="1" applyFill="1" applyBorder="1" applyAlignment="1">
      <alignment horizontal="center" vertical="center"/>
    </xf>
    <xf numFmtId="0" fontId="3" fillId="5" borderId="61" xfId="0" applyFont="1" applyFill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41" xfId="0" applyFont="1" applyFill="1" applyBorder="1" applyAlignment="1">
      <alignment horizontal="center" vertical="center" wrapText="1"/>
    </xf>
    <xf numFmtId="0" fontId="28" fillId="3" borderId="42" xfId="0" applyFont="1" applyFill="1" applyBorder="1" applyAlignment="1">
      <alignment horizontal="center" vertical="center" wrapText="1"/>
    </xf>
    <xf numFmtId="9" fontId="28" fillId="3" borderId="23" xfId="2" applyFont="1" applyFill="1" applyBorder="1" applyAlignment="1">
      <alignment horizontal="center" vertical="center" wrapText="1"/>
    </xf>
    <xf numFmtId="9" fontId="28" fillId="3" borderId="41" xfId="2" applyFont="1" applyFill="1" applyBorder="1" applyAlignment="1">
      <alignment horizontal="center" vertical="center" wrapText="1"/>
    </xf>
    <xf numFmtId="9" fontId="28" fillId="3" borderId="42" xfId="2" applyFont="1" applyFill="1" applyBorder="1" applyAlignment="1">
      <alignment horizontal="center" vertical="center" wrapText="1"/>
    </xf>
    <xf numFmtId="0" fontId="28" fillId="6" borderId="47" xfId="0" applyFont="1" applyFill="1" applyBorder="1" applyAlignment="1">
      <alignment horizontal="center" vertical="center" wrapText="1"/>
    </xf>
    <xf numFmtId="0" fontId="28" fillId="6" borderId="10" xfId="0" applyFont="1" applyFill="1" applyBorder="1" applyAlignment="1">
      <alignment horizontal="center" vertical="center" wrapText="1"/>
    </xf>
    <xf numFmtId="0" fontId="28" fillId="6" borderId="49" xfId="0" applyFont="1" applyFill="1" applyBorder="1" applyAlignment="1">
      <alignment horizontal="center" vertical="center" wrapText="1"/>
    </xf>
    <xf numFmtId="0" fontId="28" fillId="6" borderId="24" xfId="0" applyFont="1" applyFill="1" applyBorder="1" applyAlignment="1">
      <alignment horizontal="center" vertical="center" wrapText="1"/>
    </xf>
    <xf numFmtId="0" fontId="28" fillId="6" borderId="66" xfId="0" applyFont="1" applyFill="1" applyBorder="1" applyAlignment="1">
      <alignment horizontal="center" vertical="center" wrapText="1"/>
    </xf>
    <xf numFmtId="0" fontId="28" fillId="6" borderId="67" xfId="0" applyFont="1" applyFill="1" applyBorder="1" applyAlignment="1">
      <alignment horizontal="center" vertical="center" wrapText="1"/>
    </xf>
    <xf numFmtId="9" fontId="16" fillId="6" borderId="47" xfId="2" applyFont="1" applyFill="1" applyBorder="1" applyAlignment="1">
      <alignment horizontal="center" vertical="center" wrapText="1"/>
    </xf>
    <xf numFmtId="9" fontId="16" fillId="6" borderId="10" xfId="2" applyFont="1" applyFill="1" applyBorder="1" applyAlignment="1">
      <alignment horizontal="center" vertical="center" wrapText="1"/>
    </xf>
    <xf numFmtId="9" fontId="16" fillId="6" borderId="49" xfId="2" applyFont="1" applyFill="1" applyBorder="1" applyAlignment="1">
      <alignment horizontal="center" vertical="center" wrapText="1"/>
    </xf>
    <xf numFmtId="0" fontId="8" fillId="6" borderId="47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6" borderId="31" xfId="0" applyFont="1" applyFill="1" applyBorder="1" applyAlignment="1">
      <alignment horizontal="center"/>
    </xf>
    <xf numFmtId="0" fontId="8" fillId="6" borderId="35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8" fillId="6" borderId="47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48" xfId="0" applyFont="1" applyFill="1" applyBorder="1" applyAlignment="1">
      <alignment horizontal="center" vertical="center"/>
    </xf>
    <xf numFmtId="0" fontId="8" fillId="6" borderId="49" xfId="0" applyFont="1" applyFill="1" applyBorder="1" applyAlignment="1">
      <alignment horizontal="center" vertical="center"/>
    </xf>
    <xf numFmtId="0" fontId="6" fillId="7" borderId="43" xfId="0" applyFont="1" applyFill="1" applyBorder="1" applyAlignment="1">
      <alignment horizontal="center"/>
    </xf>
    <xf numFmtId="0" fontId="6" fillId="7" borderId="33" xfId="0" applyFont="1" applyFill="1" applyBorder="1" applyAlignment="1">
      <alignment horizontal="center"/>
    </xf>
    <xf numFmtId="0" fontId="6" fillId="7" borderId="40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center" vertical="top" wrapText="1"/>
    </xf>
    <xf numFmtId="0" fontId="21" fillId="0" borderId="60" xfId="0" applyFont="1" applyBorder="1" applyAlignment="1">
      <alignment horizontal="center" vertical="top" wrapText="1"/>
    </xf>
    <xf numFmtId="0" fontId="21" fillId="0" borderId="35" xfId="0" applyFont="1" applyBorder="1" applyAlignment="1">
      <alignment horizontal="center" vertical="top" wrapText="1"/>
    </xf>
    <xf numFmtId="0" fontId="21" fillId="0" borderId="40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vertical="top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2" fontId="16" fillId="3" borderId="8" xfId="2" applyNumberFormat="1" applyFont="1" applyFill="1" applyBorder="1" applyAlignment="1">
      <alignment horizontal="center" vertical="center" wrapText="1"/>
    </xf>
    <xf numFmtId="2" fontId="16" fillId="3" borderId="9" xfId="2" applyNumberFormat="1" applyFont="1" applyFill="1" applyBorder="1" applyAlignment="1">
      <alignment horizontal="center" vertical="center" wrapText="1"/>
    </xf>
    <xf numFmtId="2" fontId="16" fillId="3" borderId="10" xfId="2" applyNumberFormat="1" applyFont="1" applyFill="1" applyBorder="1" applyAlignment="1">
      <alignment horizontal="center" vertical="center" wrapText="1"/>
    </xf>
    <xf numFmtId="2" fontId="16" fillId="3" borderId="49" xfId="2" applyNumberFormat="1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165" fontId="5" fillId="6" borderId="34" xfId="1" applyNumberFormat="1" applyFont="1" applyFill="1" applyBorder="1" applyAlignment="1">
      <alignment horizontal="center" vertical="center" wrapText="1"/>
    </xf>
    <xf numFmtId="165" fontId="5" fillId="6" borderId="58" xfId="1" applyNumberFormat="1" applyFont="1" applyFill="1" applyBorder="1" applyAlignment="1">
      <alignment horizontal="center" vertical="center" wrapText="1"/>
    </xf>
    <xf numFmtId="165" fontId="5" fillId="6" borderId="52" xfId="1" applyNumberFormat="1" applyFont="1" applyFill="1" applyBorder="1" applyAlignment="1">
      <alignment horizontal="center" vertical="center" wrapText="1"/>
    </xf>
    <xf numFmtId="165" fontId="5" fillId="6" borderId="48" xfId="1" applyNumberFormat="1" applyFont="1" applyFill="1" applyBorder="1" applyAlignment="1">
      <alignment horizontal="center" vertical="center" wrapText="1"/>
    </xf>
    <xf numFmtId="165" fontId="5" fillId="6" borderId="10" xfId="1" applyNumberFormat="1" applyFont="1" applyFill="1" applyBorder="1" applyAlignment="1">
      <alignment horizontal="center" vertical="center" wrapText="1"/>
    </xf>
    <xf numFmtId="165" fontId="5" fillId="6" borderId="49" xfId="1" applyNumberFormat="1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 wrapText="1"/>
    </xf>
    <xf numFmtId="165" fontId="5" fillId="6" borderId="1" xfId="1" applyNumberFormat="1" applyFont="1" applyFill="1" applyBorder="1" applyAlignment="1">
      <alignment horizontal="center" vertical="center" wrapText="1"/>
    </xf>
    <xf numFmtId="165" fontId="5" fillId="6" borderId="37" xfId="1" applyNumberFormat="1" applyFont="1" applyFill="1" applyBorder="1" applyAlignment="1">
      <alignment horizontal="center" vertical="center" wrapText="1"/>
    </xf>
    <xf numFmtId="165" fontId="5" fillId="6" borderId="15" xfId="1" applyNumberFormat="1" applyFont="1" applyFill="1" applyBorder="1" applyAlignment="1">
      <alignment horizontal="center" vertical="center" wrapText="1"/>
    </xf>
    <xf numFmtId="165" fontId="5" fillId="6" borderId="29" xfId="1" applyNumberFormat="1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165" fontId="5" fillId="6" borderId="34" xfId="0" applyNumberFormat="1" applyFont="1" applyFill="1" applyBorder="1" applyAlignment="1">
      <alignment horizontal="center" vertical="center" wrapText="1"/>
    </xf>
    <xf numFmtId="0" fontId="5" fillId="6" borderId="52" xfId="0" applyFont="1" applyFill="1" applyBorder="1" applyAlignment="1">
      <alignment horizontal="center" vertical="center" wrapText="1"/>
    </xf>
    <xf numFmtId="2" fontId="7" fillId="3" borderId="8" xfId="0" applyNumberFormat="1" applyFont="1" applyFill="1" applyBorder="1" applyAlignment="1">
      <alignment horizontal="center" vertical="center" wrapText="1"/>
    </xf>
    <xf numFmtId="2" fontId="7" fillId="3" borderId="9" xfId="0" applyNumberFormat="1" applyFont="1" applyFill="1" applyBorder="1" applyAlignment="1">
      <alignment horizontal="center" vertical="center" wrapText="1"/>
    </xf>
    <xf numFmtId="2" fontId="7" fillId="3" borderId="10" xfId="0" applyNumberFormat="1" applyFont="1" applyFill="1" applyBorder="1" applyAlignment="1">
      <alignment horizontal="center" vertical="center" wrapText="1"/>
    </xf>
    <xf numFmtId="2" fontId="7" fillId="3" borderId="49" xfId="0" applyNumberFormat="1" applyFont="1" applyFill="1" applyBorder="1" applyAlignment="1">
      <alignment horizontal="center" vertical="center" wrapText="1"/>
    </xf>
    <xf numFmtId="165" fontId="5" fillId="6" borderId="56" xfId="1" applyNumberFormat="1" applyFont="1" applyFill="1" applyBorder="1" applyAlignment="1">
      <alignment horizontal="center" vertical="center" wrapText="1"/>
    </xf>
    <xf numFmtId="165" fontId="5" fillId="6" borderId="41" xfId="1" applyNumberFormat="1" applyFont="1" applyFill="1" applyBorder="1" applyAlignment="1">
      <alignment horizontal="center" vertical="center" wrapText="1"/>
    </xf>
    <xf numFmtId="165" fontId="5" fillId="6" borderId="42" xfId="1" applyNumberFormat="1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64" xfId="0" applyFont="1" applyFill="1" applyBorder="1" applyAlignment="1">
      <alignment horizontal="center" vertical="center" wrapText="1"/>
    </xf>
    <xf numFmtId="165" fontId="5" fillId="6" borderId="56" xfId="0" applyNumberFormat="1" applyFont="1" applyFill="1" applyBorder="1" applyAlignment="1">
      <alignment horizontal="center" vertical="center" wrapText="1"/>
    </xf>
    <xf numFmtId="165" fontId="5" fillId="6" borderId="4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</cellXfs>
  <cellStyles count="3">
    <cellStyle name="Moneda" xfId="1" builtinId="4"/>
    <cellStyle name="Normal" xfId="0" builtinId="0"/>
    <cellStyle name="Porcentaje" xfId="2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9C0006"/>
      <color rgb="FF607731"/>
      <color rgb="FF6982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39687</xdr:colOff>
      <xdr:row>0</xdr:row>
      <xdr:rowOff>15874</xdr:rowOff>
    </xdr:from>
    <xdr:to>
      <xdr:col>0</xdr:col>
      <xdr:colOff>746125</xdr:colOff>
      <xdr:row>0</xdr:row>
      <xdr:rowOff>379763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CD125886-50DC-C34F-9EF0-4905AA2D20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74" t="25123" r="17790" b="41789"/>
        <a:stretch/>
      </xdr:blipFill>
      <xdr:spPr>
        <a:xfrm>
          <a:off x="39687" y="15874"/>
          <a:ext cx="706438" cy="363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zoomScale="120" zoomScaleNormal="120" workbookViewId="0">
      <selection activeCell="M6" sqref="M6:Q6"/>
    </sheetView>
  </sheetViews>
  <sheetFormatPr baseColWidth="10" defaultRowHeight="15"/>
  <cols>
    <col min="1" max="1" width="19" customWidth="1"/>
    <col min="2" max="2" width="4.85546875" customWidth="1"/>
    <col min="3" max="3" width="13" customWidth="1"/>
    <col min="4" max="4" width="4.28515625" customWidth="1"/>
    <col min="5" max="5" width="4.140625" customWidth="1"/>
    <col min="6" max="6" width="3.7109375" customWidth="1"/>
    <col min="7" max="7" width="4" customWidth="1"/>
    <col min="8" max="8" width="3.7109375" customWidth="1"/>
    <col min="9" max="10" width="3.42578125" customWidth="1"/>
    <col min="11" max="11" width="6.140625" customWidth="1"/>
    <col min="12" max="12" width="6" customWidth="1"/>
    <col min="13" max="13" width="9" customWidth="1"/>
    <col min="14" max="14" width="6.85546875" customWidth="1"/>
    <col min="15" max="15" width="5.85546875" customWidth="1"/>
    <col min="16" max="16" width="11.42578125" customWidth="1"/>
    <col min="17" max="17" width="4.85546875" customWidth="1"/>
    <col min="18" max="18" width="8.7109375" customWidth="1"/>
    <col min="19" max="19" width="11.85546875" bestFit="1" customWidth="1"/>
  </cols>
  <sheetData>
    <row r="1" spans="1:18" ht="32.1" customHeight="1">
      <c r="B1" s="173" t="s">
        <v>216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18" ht="15.95" customHeight="1">
      <c r="A2" s="119" t="s">
        <v>198</v>
      </c>
      <c r="B2" s="195"/>
      <c r="C2" s="195"/>
      <c r="D2" s="195"/>
      <c r="E2" s="182" t="s">
        <v>208</v>
      </c>
      <c r="F2" s="182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5.95" customHeight="1">
      <c r="A3" s="119" t="s">
        <v>188</v>
      </c>
      <c r="B3" s="195"/>
      <c r="C3" s="195"/>
      <c r="D3" s="195"/>
      <c r="E3" s="196" t="s">
        <v>209</v>
      </c>
      <c r="F3" s="197"/>
      <c r="G3" s="198" t="s">
        <v>224</v>
      </c>
      <c r="H3" s="199"/>
      <c r="I3" s="215" t="s">
        <v>210</v>
      </c>
      <c r="J3" s="216"/>
      <c r="K3" s="200">
        <f ca="1">TODAY()</f>
        <v>44509</v>
      </c>
      <c r="L3" s="201"/>
      <c r="M3" s="121" t="s">
        <v>211</v>
      </c>
      <c r="N3" s="181"/>
      <c r="O3" s="181"/>
      <c r="P3" s="181"/>
      <c r="Q3" s="181"/>
      <c r="R3" s="181"/>
    </row>
    <row r="4" spans="1:18">
      <c r="A4" s="133" t="s">
        <v>6</v>
      </c>
      <c r="B4" s="133" t="s">
        <v>34</v>
      </c>
      <c r="C4" s="217" t="s">
        <v>7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133" t="s">
        <v>193</v>
      </c>
    </row>
    <row r="5" spans="1:18" ht="18" customHeight="1">
      <c r="A5" s="120" t="s">
        <v>43</v>
      </c>
      <c r="B5" s="129">
        <v>40</v>
      </c>
      <c r="C5" s="218" t="s">
        <v>197</v>
      </c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137"/>
    </row>
    <row r="6" spans="1:18" ht="15.75" customHeight="1">
      <c r="A6" s="144" t="s">
        <v>219</v>
      </c>
      <c r="B6" s="145">
        <v>10</v>
      </c>
      <c r="C6" s="219" t="s">
        <v>97</v>
      </c>
      <c r="D6" s="220"/>
      <c r="E6" s="220"/>
      <c r="F6" s="220"/>
      <c r="G6" s="220"/>
      <c r="H6" s="220"/>
      <c r="I6" s="220"/>
      <c r="J6" s="220"/>
      <c r="K6" s="220"/>
      <c r="L6" s="221"/>
      <c r="M6" s="219" t="s">
        <v>212</v>
      </c>
      <c r="N6" s="220"/>
      <c r="O6" s="220"/>
      <c r="P6" s="220"/>
      <c r="Q6" s="221"/>
      <c r="R6" s="204">
        <f>B6*((IF(EXACT(D7,'Opciones y fórmulas'!A25), 'Opciones y fórmulas'!B25, IF(EXACT(D7,'Opciones y fórmulas'!A26), 'Opciones y fórmulas'!B26,IF(EXACT(D7,'Opciones y fórmulas'!A27),'Opciones y fórmulas'!B27, IF(EXACT(D7,'Opciones y fórmulas'!A28),'Opciones y fórmulas'!B28,0))))*'Opciones y fórmulas'!B24+(IF((G10*'Opciones y fórmulas'!B25+Codigo!H10*'Opciones y fórmulas'!B26+Codigo!I10*'Opciones y fórmulas'!B27+Codigo!J10*'Opciones y fórmulas'!B28)&gt;'Opciones y fórmulas'!B31,1,(G10*'Opciones y fórmulas'!B25+Codigo!H10*'Opciones y fórmulas'!B26+Codigo!I10*'Opciones y fórmulas'!B27+Codigo!J10*'Opciones y fórmulas'!B28)/'Opciones y fórmulas'!B31))*'Opciones y fórmulas'!B30)*'Opciones y fórmulas'!C48+(IF((G8*'Opciones y fórmulas'!B39+Codigo!H8*'Opciones y fórmulas'!B40+Codigo!I8*'Opciones y fórmulas'!B41+Codigo!J8*'Opciones y fórmulas'!B42)&gt;'Opciones y fórmulas'!B44,1,(G8*'Opciones y fórmulas'!B39+H8*'Opciones y fórmulas'!B40+I8*'Opciones y fórmulas'!B41+J8*'Opciones y fórmulas'!B42)/'Opciones y fórmulas'!B44))*'Opciones y fórmulas'!C49+IF(EXACT(K10,'Opciones y fórmulas'!E19),1,0)*'Opciones y fórmulas'!C50+IF(EXACT(M10,'Opciones y fórmulas'!E19),1,0)*'Opciones y fórmulas'!C51+IF(EXACT(N10,'Opciones y fórmulas'!E19),1,0)*'Opciones y fórmulas'!C52+IF(EXACT(P10,'Opciones y fórmulas'!B60),'Opciones y fórmulas'!C60,IF(EXACT(P10,'Opciones y fórmulas'!B61),'Opciones y fórmulas'!C61,IF(EXACT(P10,'Opciones y fórmulas'!B62),'Opciones y fórmulas'!C62,IF(EXACT(P10,'Opciones y fórmulas'!B63),'Opciones y fórmulas'!C63,'Opciones y fórmulas'!C59))))*'Opciones y fórmulas'!C53+IF(EXACT(M7,'Opciones y fórmulas'!E19),'Opciones y fórmulas'!C54,0)+IF(EXACT(O7,'Opciones y fórmulas'!E19),'Opciones y fórmulas'!C55,0)+IF(EXACT(Q7,'Opciones y fórmulas'!E19),'Opciones y fórmulas'!C56,0))</f>
        <v>0</v>
      </c>
    </row>
    <row r="7" spans="1:18" ht="21" customHeight="1">
      <c r="A7" s="144"/>
      <c r="B7" s="145"/>
      <c r="C7" s="210" t="s">
        <v>9</v>
      </c>
      <c r="D7" s="153"/>
      <c r="E7" s="209" t="s">
        <v>190</v>
      </c>
      <c r="F7" s="209"/>
      <c r="G7" s="118" t="s">
        <v>91</v>
      </c>
      <c r="H7" s="118" t="s">
        <v>45</v>
      </c>
      <c r="I7" s="118" t="s">
        <v>46</v>
      </c>
      <c r="J7" s="118" t="s">
        <v>92</v>
      </c>
      <c r="K7" s="205" t="s">
        <v>115</v>
      </c>
      <c r="L7" s="205"/>
      <c r="M7" s="212"/>
      <c r="N7" s="205" t="s">
        <v>192</v>
      </c>
      <c r="O7" s="212"/>
      <c r="P7" s="205" t="s">
        <v>117</v>
      </c>
      <c r="Q7" s="212"/>
      <c r="R7" s="204"/>
    </row>
    <row r="8" spans="1:18" ht="17.100000000000001" customHeight="1">
      <c r="A8" s="144"/>
      <c r="B8" s="145"/>
      <c r="C8" s="211"/>
      <c r="D8" s="153"/>
      <c r="E8" s="208">
        <f>SUM(G8:J8)</f>
        <v>0</v>
      </c>
      <c r="F8" s="208"/>
      <c r="G8" s="124"/>
      <c r="H8" s="124"/>
      <c r="I8" s="124"/>
      <c r="J8" s="124"/>
      <c r="K8" s="205"/>
      <c r="L8" s="205"/>
      <c r="M8" s="212"/>
      <c r="N8" s="205"/>
      <c r="O8" s="212"/>
      <c r="P8" s="205"/>
      <c r="Q8" s="212"/>
      <c r="R8" s="204"/>
    </row>
    <row r="9" spans="1:18" ht="22.5" customHeight="1">
      <c r="A9" s="144"/>
      <c r="B9" s="145"/>
      <c r="C9" s="223" t="s">
        <v>189</v>
      </c>
      <c r="D9" s="213">
        <f>SUM(G10:J10)</f>
        <v>0</v>
      </c>
      <c r="E9" s="209" t="s">
        <v>183</v>
      </c>
      <c r="F9" s="209"/>
      <c r="G9" s="130" t="s">
        <v>25</v>
      </c>
      <c r="H9" s="130" t="s">
        <v>26</v>
      </c>
      <c r="I9" s="130" t="s">
        <v>27</v>
      </c>
      <c r="J9" s="130" t="s">
        <v>28</v>
      </c>
      <c r="K9" s="214" t="s">
        <v>101</v>
      </c>
      <c r="L9" s="214"/>
      <c r="M9" s="123" t="s">
        <v>184</v>
      </c>
      <c r="N9" s="207" t="s">
        <v>191</v>
      </c>
      <c r="O9" s="207"/>
      <c r="P9" s="222" t="s">
        <v>181</v>
      </c>
      <c r="Q9" s="222"/>
      <c r="R9" s="204"/>
    </row>
    <row r="10" spans="1:18" ht="15" customHeight="1">
      <c r="A10" s="144"/>
      <c r="B10" s="145"/>
      <c r="C10" s="224"/>
      <c r="D10" s="213"/>
      <c r="E10" s="209"/>
      <c r="F10" s="209"/>
      <c r="G10" s="132"/>
      <c r="H10" s="132"/>
      <c r="I10" s="132"/>
      <c r="J10" s="132"/>
      <c r="K10" s="153"/>
      <c r="L10" s="153"/>
      <c r="M10" s="132"/>
      <c r="N10" s="153"/>
      <c r="O10" s="153"/>
      <c r="P10" s="206"/>
      <c r="Q10" s="206"/>
      <c r="R10" s="204"/>
    </row>
    <row r="11" spans="1:18" ht="27.95" customHeight="1">
      <c r="A11" s="144" t="s">
        <v>218</v>
      </c>
      <c r="B11" s="145">
        <f>IF(EXACT(B3,'Opciones y fórmulas'!A2),10,IF(EXACT(B3,'Opciones y fórmulas'!A3),10,IF(EXACT(B3,'Opciones y fórmulas'!A4),10,IF(EXACT(B3,'Opciones y fórmulas'!A5),10,5))))</f>
        <v>5</v>
      </c>
      <c r="C11" s="152" t="s">
        <v>194</v>
      </c>
      <c r="D11" s="152"/>
      <c r="E11" s="152" t="s">
        <v>133</v>
      </c>
      <c r="F11" s="152"/>
      <c r="G11" s="150" t="s">
        <v>195</v>
      </c>
      <c r="H11" s="150"/>
      <c r="I11" s="150"/>
      <c r="J11" s="150"/>
      <c r="K11" s="150"/>
      <c r="L11" s="150"/>
      <c r="M11" s="152" t="s">
        <v>123</v>
      </c>
      <c r="N11" s="152"/>
      <c r="O11" s="152" t="s">
        <v>130</v>
      </c>
      <c r="P11" s="152"/>
      <c r="Q11" s="152"/>
      <c r="R11" s="204">
        <f>(IF(EXACT(C12,'Opciones y fórmulas'!A75),'Opciones y fórmulas'!B75,0)+IF(EXACT(C12,'Opciones y fórmulas'!A76),'Opciones y fórmulas'!B76,0)+IF(EXACT(C12,'Opciones y fórmulas'!A77),'Opciones y fórmulas'!B77,0)+IF(EXACT(C12,'Opciones y fórmulas'!A78),'Opciones y fórmulas'!B78,0)+IF(EXACT(C12,'Opciones y fórmulas'!A79),'Opciones y fórmulas'!B79,0)+IF(EXACT(C14,'Opciones y fórmulas'!E19),'Opciones y fórmulas'!B66,0)+IF(EXACT(E14,'Opciones y fórmulas'!E19),'Opciones y fórmulas'!B67,0)+IF(EXACT(M14,'Opciones y fórmulas'!E19),'Opciones y fórmulas'!B68,0)+IF(EXACT(G12,'Opciones y fórmulas'!E19),'Opciones y fórmulas'!B71,0)+IF(EXACT(M12,'Opciones y fórmulas'!E19),'Opciones y fórmulas'!B70,0)+IF(EXACT(O12,'Opciones y fórmulas'!E19),'Opciones y fórmulas'!B72,0)+IF(EXACT(E12,'Opciones y fórmulas'!E19),'Opciones y fórmulas'!B69,0))*B11</f>
        <v>0</v>
      </c>
    </row>
    <row r="12" spans="1:18" ht="15.95" customHeight="1">
      <c r="A12" s="144"/>
      <c r="B12" s="145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204"/>
    </row>
    <row r="13" spans="1:18" ht="27" customHeight="1">
      <c r="A13" s="144"/>
      <c r="B13" s="145"/>
      <c r="C13" s="152" t="s">
        <v>122</v>
      </c>
      <c r="D13" s="152"/>
      <c r="E13" s="152" t="s">
        <v>196</v>
      </c>
      <c r="F13" s="152"/>
      <c r="G13" s="152"/>
      <c r="H13" s="152"/>
      <c r="I13" s="152"/>
      <c r="J13" s="152"/>
      <c r="K13" s="152"/>
      <c r="L13" s="152"/>
      <c r="M13" s="152" t="s">
        <v>120</v>
      </c>
      <c r="N13" s="152"/>
      <c r="O13" s="152"/>
      <c r="P13" s="152"/>
      <c r="Q13" s="152"/>
      <c r="R13" s="204"/>
    </row>
    <row r="14" spans="1:18" ht="15.95" customHeight="1">
      <c r="A14" s="144"/>
      <c r="B14" s="145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204"/>
    </row>
    <row r="15" spans="1:18" ht="15.75" customHeight="1">
      <c r="A15" s="144" t="s">
        <v>220</v>
      </c>
      <c r="B15" s="145">
        <v>15</v>
      </c>
      <c r="C15" s="228" t="s">
        <v>39</v>
      </c>
      <c r="D15" s="228"/>
      <c r="E15" s="228" t="s">
        <v>40</v>
      </c>
      <c r="F15" s="228"/>
      <c r="G15" s="228"/>
      <c r="H15" s="228"/>
      <c r="I15" s="228"/>
      <c r="J15" s="228"/>
      <c r="K15" s="228"/>
      <c r="L15" s="228" t="s">
        <v>41</v>
      </c>
      <c r="M15" s="228"/>
      <c r="N15" s="228" t="s">
        <v>42</v>
      </c>
      <c r="O15" s="228"/>
      <c r="P15" s="228"/>
      <c r="Q15" s="228"/>
      <c r="R15" s="204">
        <f>IF(OR(ISBLANK(D17),EXACT(D17,0)),IF(OR(ISBLANK(D18),EXACT(D18,0)),IF(OR(ISBLANK(D19),EXACT(D19,0)),IF(OR(ISBLANK(D17),EXACT(D17,0)),IF(OR(ISBLANK(I17),EXACT(I17,0)),IF(OR(ISBLANK(I18),EXACT(I18,0)),IF(OR(ISBLANK(I19),EXACT(I19,0)),IF(OR(ISBLANK(L18),EXACT(L18,0)),IF(OR(ISBLANK(P18),EXACT(P18,0)),IF(OR(ISBLANK(P19),EXACT(P19,0)),0,1*IF(GESTEP(P27,20),1,(0.3/15.5)*P27+(9.5/15.5))*B15*('Opciones y fórmulas'!B88+IF(EXACT(G3,'Opciones y fórmulas'!A95),'Opciones y fórmulas'!B89))),1*IF(GESTEP(P27,20),1,(0.3/15.5)*P27+(9.5/15.5))*B15*('Opciones y fórmulas'!B88+IF(EXACT(G3,'Opciones y fórmulas'!A95),'Opciones y fórmulas'!B89))),1*IF(GESTEP(P27,20),1,(0.3/15.5)*P27+(9.5/15.5))*B15*('Opciones y fórmulas'!B88+IF(EXACT(G3,'Opciones y fórmulas'!A95),'Opciones y fórmulas'!B89))),1*IF(GESTEP(P27,20),1,(0.3/15.5)*P27+(9.5/15.5))*B15*('Opciones y fórmulas'!B88+IF(EXACT(G3,'Opciones y fórmulas'!A95),'Opciones y fórmulas'!B89))),1*IF(GESTEP(P27,20),1,(0.3/15.5)*P27+(9.5/15.5))*B15*('Opciones y fórmulas'!B88+IF(EXACT(G3,'Opciones y fórmulas'!A95),'Opciones y fórmulas'!B89))),1*IF(GESTEP(P27,20),1,(0.3/15.5)*P27+(9.5/15.5))*B15*('Opciones y fórmulas'!B88+IF(EXACT(G3,'Opciones y fórmulas'!A95),'Opciones y fórmulas'!B89))),1*IF(GESTEP(P27,20),1,(0.3/15.5)*P27+(9.5/15.5))*B15*('Opciones y fórmulas'!B88+IF(EXACT(G3,'Opciones y fórmulas'!A95),'Opciones y fórmulas'!B89))),1*IF(GESTEP(P27,20),1,(0.3/15.5)*P27+(9.5/15.5))*B15*('Opciones y fórmulas'!B88+IF(EXACT(G3,'Opciones y fórmulas'!A95),'Opciones y fórmulas'!B89))),1*IF(GESTEP(P27,20),1,(0.3/15.5)*P27+(9.5/15.5))*B15*('Opciones y fórmulas'!B88+IF(EXACT(G3,'Opciones y fórmulas'!A95),'Opciones y fórmulas'!B89))),1*IF(GESTEP(P27,20),1,(0.3/15.5)*P27+(9.5/15.5))*B15*('Opciones y fórmulas'!B88+IF(EXACT(G3,'Opciones y fórmulas'!A95),'Opciones y fórmulas'!B89)))</f>
        <v>0</v>
      </c>
    </row>
    <row r="16" spans="1:18" ht="15.75" customHeight="1">
      <c r="A16" s="144"/>
      <c r="B16" s="145"/>
      <c r="C16" s="130" t="s">
        <v>43</v>
      </c>
      <c r="D16" s="130" t="s">
        <v>199</v>
      </c>
      <c r="E16" s="227" t="s">
        <v>43</v>
      </c>
      <c r="F16" s="227"/>
      <c r="G16" s="227"/>
      <c r="H16" s="227"/>
      <c r="I16" s="227" t="s">
        <v>24</v>
      </c>
      <c r="J16" s="227"/>
      <c r="K16" s="227"/>
      <c r="L16" s="227" t="s">
        <v>24</v>
      </c>
      <c r="M16" s="227"/>
      <c r="N16" s="227" t="s">
        <v>43</v>
      </c>
      <c r="O16" s="227"/>
      <c r="P16" s="227" t="s">
        <v>24</v>
      </c>
      <c r="Q16" s="227"/>
      <c r="R16" s="204"/>
    </row>
    <row r="17" spans="1:18" s="117" customFormat="1" ht="14.1" customHeight="1">
      <c r="A17" s="144"/>
      <c r="B17" s="145"/>
      <c r="C17" s="131" t="s">
        <v>44</v>
      </c>
      <c r="D17" s="125"/>
      <c r="E17" s="154" t="s">
        <v>44</v>
      </c>
      <c r="F17" s="154"/>
      <c r="G17" s="154"/>
      <c r="H17" s="154"/>
      <c r="I17" s="153"/>
      <c r="J17" s="153"/>
      <c r="K17" s="153"/>
      <c r="L17" s="227"/>
      <c r="M17" s="227"/>
      <c r="N17" s="227"/>
      <c r="O17" s="227"/>
      <c r="P17" s="227"/>
      <c r="Q17" s="227"/>
      <c r="R17" s="204"/>
    </row>
    <row r="18" spans="1:18" s="117" customFormat="1" ht="14.1" customHeight="1">
      <c r="A18" s="144"/>
      <c r="B18" s="145"/>
      <c r="C18" s="131" t="s">
        <v>45</v>
      </c>
      <c r="D18" s="125"/>
      <c r="E18" s="154" t="s">
        <v>45</v>
      </c>
      <c r="F18" s="154"/>
      <c r="G18" s="154"/>
      <c r="H18" s="154"/>
      <c r="I18" s="153"/>
      <c r="J18" s="153"/>
      <c r="K18" s="153"/>
      <c r="L18" s="153"/>
      <c r="M18" s="153"/>
      <c r="N18" s="154" t="s">
        <v>45</v>
      </c>
      <c r="O18" s="154"/>
      <c r="P18" s="153"/>
      <c r="Q18" s="153"/>
      <c r="R18" s="204"/>
    </row>
    <row r="19" spans="1:18" s="117" customFormat="1" ht="15.95" customHeight="1">
      <c r="A19" s="144"/>
      <c r="B19" s="145"/>
      <c r="C19" s="131" t="s">
        <v>46</v>
      </c>
      <c r="D19" s="125"/>
      <c r="E19" s="154" t="s">
        <v>46</v>
      </c>
      <c r="F19" s="154"/>
      <c r="G19" s="154"/>
      <c r="H19" s="154"/>
      <c r="I19" s="153"/>
      <c r="J19" s="153"/>
      <c r="K19" s="153"/>
      <c r="L19" s="153"/>
      <c r="M19" s="153"/>
      <c r="N19" s="154" t="s">
        <v>46</v>
      </c>
      <c r="O19" s="154"/>
      <c r="P19" s="153"/>
      <c r="Q19" s="153"/>
      <c r="R19" s="204"/>
    </row>
    <row r="20" spans="1:18" ht="26.25" customHeight="1">
      <c r="A20" s="144" t="s">
        <v>221</v>
      </c>
      <c r="B20" s="145">
        <v>10</v>
      </c>
      <c r="C20" s="122" t="s">
        <v>33</v>
      </c>
      <c r="D20" s="146" t="s">
        <v>156</v>
      </c>
      <c r="E20" s="146"/>
      <c r="F20" s="146"/>
      <c r="G20" s="146" t="s">
        <v>162</v>
      </c>
      <c r="H20" s="146"/>
      <c r="I20" s="146"/>
      <c r="J20" s="146"/>
      <c r="K20" s="146" t="s">
        <v>157</v>
      </c>
      <c r="L20" s="146"/>
      <c r="M20" s="202" t="s">
        <v>163</v>
      </c>
      <c r="N20" s="202"/>
      <c r="O20" s="152" t="s">
        <v>150</v>
      </c>
      <c r="P20" s="152"/>
      <c r="Q20" s="152"/>
      <c r="R20" s="204">
        <f>('Opciones y fórmulas'!B101*IF(EXACT(O21,'Opciones y fórmulas'!A33),'Opciones y fórmulas'!B33,IF(EXACT(O21,'Opciones y fórmulas'!A34),'Opciones y fórmulas'!B34,IF(EXACT(O21,'Opciones y fórmulas'!A35),'Opciones y fórmulas'!B35,'Opciones y fórmulas'!B36)))+IF(EXACT(C21,'Opciones y fórmulas'!E19),'Opciones y fórmulas'!B97,0)+IF(EXACT(D21,'Opciones y fórmulas'!E19),'Opciones y fórmulas'!B98,0)+IF(EXACT(G21,'Opciones y fórmulas'!E19),'Opciones y fórmulas'!B99,0)+IF(EXACT(K21,'Opciones y fórmulas'!E19),'Opciones y fórmulas'!B100,0)+IF(EXACT(M21,'Opciones y fórmulas'!E19),'Opciones y fórmulas'!B102,0))*B20</f>
        <v>0</v>
      </c>
    </row>
    <row r="21" spans="1:18" ht="23.1" customHeight="1">
      <c r="A21" s="144"/>
      <c r="B21" s="145"/>
      <c r="C21" s="135"/>
      <c r="D21" s="147"/>
      <c r="E21" s="147"/>
      <c r="F21" s="147"/>
      <c r="G21" s="147"/>
      <c r="H21" s="147"/>
      <c r="I21" s="147"/>
      <c r="J21" s="147"/>
      <c r="K21" s="147"/>
      <c r="L21" s="147"/>
      <c r="M21" s="203"/>
      <c r="N21" s="203"/>
      <c r="O21" s="151"/>
      <c r="P21" s="151"/>
      <c r="Q21" s="151"/>
      <c r="R21" s="204"/>
    </row>
    <row r="22" spans="1:18" ht="26.1" customHeight="1">
      <c r="A22" s="226" t="s">
        <v>217</v>
      </c>
      <c r="B22" s="145">
        <f>IF(EXACT(B3,'Opciones y fórmulas'!A2),10,IF(EXACT(B3,'Opciones y fórmulas'!A3),10,IF(EXACT(B3,'Opciones y fórmulas'!A4),10,IF(EXACT(B3,'Opciones y fórmulas'!A5),10,5))))</f>
        <v>5</v>
      </c>
      <c r="C22" s="134" t="s">
        <v>202</v>
      </c>
      <c r="D22" s="149"/>
      <c r="E22" s="149"/>
      <c r="F22" s="149"/>
      <c r="G22" s="148" t="s">
        <v>204</v>
      </c>
      <c r="H22" s="148"/>
      <c r="I22" s="149"/>
      <c r="J22" s="149"/>
      <c r="K22" s="149"/>
      <c r="L22" s="148" t="s">
        <v>200</v>
      </c>
      <c r="M22" s="148"/>
      <c r="N22" s="164">
        <f>+D22+I22</f>
        <v>0</v>
      </c>
      <c r="O22" s="164"/>
      <c r="P22" s="152" t="s">
        <v>206</v>
      </c>
      <c r="Q22" s="152"/>
      <c r="R22" s="204">
        <f>IF(N22+N23=0,0,(IF(GESTEP(D23,'Opciones y fórmulas'!C105),'Opciones y fórmulas'!D105,D23/'Opciones y fórmulas'!C105*'Opciones y fórmulas'!D105)+IF(GESTEP(I23,'Opciones y fórmulas'!C108),'Opciones y fórmulas'!D108,I23/'Opciones y fórmulas'!C108*'Opciones y fórmulas'!D108)+IF(GESTEP(P23,1),'Opciones y fórmulas'!D111,P23*'Opciones y fórmulas'!D111)+IF(EXACT(D22,0),'Opciones y fórmulas'!D114,ABS(D22-'Opciones y fórmulas'!B116)/'Opciones y fórmulas'!B116*'Opciones y fórmulas'!D114)+IF(EXACT(I22,0),'Opciones y fórmulas'!D117,IF(GESTEP(I22,'Opciones y fórmulas'!B119),'Opciones y fórmulas'!C119,ABS(I22-'Opciones y fórmulas'!B119)/'Opciones y fórmulas'!B119*'Opciones y fórmulas'!D117)))*B22)</f>
        <v>0</v>
      </c>
    </row>
    <row r="23" spans="1:18" ht="26.25" customHeight="1">
      <c r="A23" s="144"/>
      <c r="B23" s="145"/>
      <c r="C23" s="134" t="s">
        <v>203</v>
      </c>
      <c r="D23" s="149"/>
      <c r="E23" s="149"/>
      <c r="F23" s="149"/>
      <c r="G23" s="148" t="s">
        <v>205</v>
      </c>
      <c r="H23" s="148"/>
      <c r="I23" s="149"/>
      <c r="J23" s="149"/>
      <c r="K23" s="149"/>
      <c r="L23" s="148" t="s">
        <v>201</v>
      </c>
      <c r="M23" s="148"/>
      <c r="N23" s="164">
        <f>+D23+I23</f>
        <v>0</v>
      </c>
      <c r="O23" s="164"/>
      <c r="P23" s="143">
        <f>+IF(EXACT(N22,0),1,N23/N22)</f>
        <v>1</v>
      </c>
      <c r="Q23" s="143"/>
      <c r="R23" s="204"/>
    </row>
    <row r="24" spans="1:18" ht="18" customHeight="1">
      <c r="A24" s="144" t="s">
        <v>222</v>
      </c>
      <c r="B24" s="145">
        <f>IF(EXACT(B3,'Opciones y fórmulas'!A2),5,IF(EXACT(B3,'Opciones y fórmulas'!A3),5,IF(EXACT(B3,'Opciones y fórmulas'!A4),5,IF(EXACT(B3,'Opciones y fórmulas'!A5),5,5))))</f>
        <v>5</v>
      </c>
      <c r="C24" s="189" t="s">
        <v>207</v>
      </c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1"/>
      <c r="O24" s="183">
        <f>IFERROR(+P27/N22*'Opciones y fórmulas'!C121,0)</f>
        <v>0</v>
      </c>
      <c r="P24" s="184"/>
      <c r="Q24" s="185"/>
      <c r="R24" s="204">
        <f>IF(GESTEP(O24,1),B24,O24*B24)</f>
        <v>0</v>
      </c>
    </row>
    <row r="25" spans="1:18" ht="20.25" customHeight="1">
      <c r="A25" s="165"/>
      <c r="B25" s="166"/>
      <c r="C25" s="192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4"/>
      <c r="O25" s="186"/>
      <c r="P25" s="187"/>
      <c r="Q25" s="188"/>
      <c r="R25" s="225"/>
    </row>
    <row r="26" spans="1:18" ht="78.75">
      <c r="A26" s="128" t="s">
        <v>225</v>
      </c>
      <c r="B26" s="129">
        <v>5</v>
      </c>
      <c r="C26" s="167" t="s">
        <v>226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9"/>
      <c r="O26" s="170"/>
      <c r="P26" s="171"/>
      <c r="Q26" s="172"/>
      <c r="R26" s="127">
        <f>IF(EXACT(O26,'Opciones y fórmulas'!A124),0,IF(EXACT(O26,'Opciones y fórmulas'!A125),3,IF(EXACT(O26,'Opciones y fórmulas'!A126),4,IF(EXACT(O26,'Opciones y fórmulas'!A127),5,0))))</f>
        <v>0</v>
      </c>
    </row>
    <row r="27" spans="1:18" ht="15" customHeight="1">
      <c r="A27" s="178" t="s">
        <v>182</v>
      </c>
      <c r="B27" s="179"/>
      <c r="C27" s="179"/>
      <c r="D27" s="180"/>
      <c r="E27" s="162" t="s">
        <v>214</v>
      </c>
      <c r="F27" s="163"/>
      <c r="G27" s="163"/>
      <c r="H27" s="486"/>
      <c r="I27" s="486"/>
      <c r="J27" s="486"/>
      <c r="K27" s="486"/>
      <c r="L27" s="486"/>
      <c r="M27" s="486"/>
      <c r="N27" s="486"/>
      <c r="O27" s="487"/>
      <c r="P27" s="141">
        <f>IFERROR('Opciones y fórmulas'!B82*IF(EXACT(D17,'Opciones y fórmulas'!E27),4,D17)+'Opciones y fórmulas'!B83*IF(EXACT(D18,'Opciones y fórmulas'!E27),4,D18)+'Opciones y fórmulas'!B84*IF(EXACT(D19,'Opciones y fórmulas'!E27),4,D19)+'Opciones y fórmulas'!B82*IF(EXACT(I17,'Opciones y fórmulas'!E27),4,I17)+'Opciones y fórmulas'!B83*IF(EXACT(I18,'Opciones y fórmulas'!E27),4,I18)+'Opciones y fórmulas'!B84*IF(EXACT(I19,'Opciones y fórmulas'!E27),4,I19)+'Opciones y fórmulas'!B86*IF(EXACT(P18,'Opciones y fórmulas'!E27),4,P18)+'Opciones y fórmulas'!B87*IF(EXACT(P19,'Opciones y fórmulas'!E27),4,P19)+'Opciones y fórmulas'!B85*IF(EXACT(L18,'Opciones y fórmulas'!E27),4,L18),0)</f>
        <v>0</v>
      </c>
      <c r="Q27" s="142"/>
      <c r="R27" s="138">
        <f>SUM(R5:R26)</f>
        <v>0</v>
      </c>
    </row>
    <row r="28" spans="1:18" ht="12.95" customHeight="1">
      <c r="A28" s="155"/>
      <c r="B28" s="155"/>
      <c r="C28" s="155"/>
      <c r="D28" s="155"/>
      <c r="E28" s="156" t="s">
        <v>215</v>
      </c>
      <c r="F28" s="156"/>
      <c r="G28" s="156"/>
      <c r="H28" s="157"/>
      <c r="I28" s="157"/>
      <c r="J28" s="157"/>
      <c r="K28" s="157"/>
      <c r="L28" s="157"/>
      <c r="M28" s="157"/>
      <c r="N28" s="157"/>
      <c r="O28" s="158"/>
      <c r="P28" s="174" t="s">
        <v>213</v>
      </c>
      <c r="Q28" s="175"/>
      <c r="R28" s="139"/>
    </row>
    <row r="29" spans="1:18" ht="18" customHeight="1">
      <c r="A29" s="155"/>
      <c r="B29" s="155"/>
      <c r="C29" s="155"/>
      <c r="D29" s="155"/>
      <c r="E29" s="156"/>
      <c r="F29" s="156"/>
      <c r="G29" s="156"/>
      <c r="H29" s="157"/>
      <c r="I29" s="157"/>
      <c r="J29" s="157"/>
      <c r="K29" s="157"/>
      <c r="L29" s="157"/>
      <c r="M29" s="157"/>
      <c r="N29" s="157"/>
      <c r="O29" s="158"/>
      <c r="P29" s="174"/>
      <c r="Q29" s="175"/>
      <c r="R29" s="139"/>
    </row>
    <row r="30" spans="1:18" ht="48.95" customHeight="1">
      <c r="A30" s="155"/>
      <c r="B30" s="155"/>
      <c r="C30" s="155"/>
      <c r="D30" s="155"/>
      <c r="E30" s="156"/>
      <c r="F30" s="156"/>
      <c r="G30" s="156"/>
      <c r="H30" s="157"/>
      <c r="I30" s="157"/>
      <c r="J30" s="157"/>
      <c r="K30" s="157"/>
      <c r="L30" s="157"/>
      <c r="M30" s="157"/>
      <c r="N30" s="157"/>
      <c r="O30" s="158"/>
      <c r="P30" s="174"/>
      <c r="Q30" s="175"/>
      <c r="R30" s="139"/>
    </row>
    <row r="31" spans="1:18" ht="15" customHeight="1">
      <c r="A31" s="155"/>
      <c r="B31" s="155"/>
      <c r="C31" s="155"/>
      <c r="D31" s="155"/>
      <c r="E31" s="159" t="s">
        <v>223</v>
      </c>
      <c r="F31" s="159"/>
      <c r="G31" s="159"/>
      <c r="H31" s="159"/>
      <c r="I31" s="159"/>
      <c r="J31" s="159"/>
      <c r="K31" s="159"/>
      <c r="L31" s="159"/>
      <c r="M31" s="160" t="str">
        <f>IF(H27&lt;&gt;"Aprobado con condiciones","No aplica","")</f>
        <v>No aplica</v>
      </c>
      <c r="N31" s="160"/>
      <c r="O31" s="161"/>
      <c r="P31" s="176"/>
      <c r="Q31" s="177"/>
      <c r="R31" s="140"/>
    </row>
    <row r="32" spans="1:18">
      <c r="B32" s="136"/>
    </row>
  </sheetData>
  <sheetProtection sheet="1" objects="1" scenarios="1"/>
  <mergeCells count="124">
    <mergeCell ref="R24:R25"/>
    <mergeCell ref="D22:F22"/>
    <mergeCell ref="N22:O22"/>
    <mergeCell ref="P22:Q22"/>
    <mergeCell ref="A22:A23"/>
    <mergeCell ref="B22:B23"/>
    <mergeCell ref="R22:R23"/>
    <mergeCell ref="R11:R14"/>
    <mergeCell ref="A15:A19"/>
    <mergeCell ref="R15:R19"/>
    <mergeCell ref="B15:B19"/>
    <mergeCell ref="E16:H16"/>
    <mergeCell ref="I16:K16"/>
    <mergeCell ref="L16:M17"/>
    <mergeCell ref="N16:O17"/>
    <mergeCell ref="P16:Q17"/>
    <mergeCell ref="E17:H17"/>
    <mergeCell ref="I17:K17"/>
    <mergeCell ref="C15:D15"/>
    <mergeCell ref="E15:K15"/>
    <mergeCell ref="L15:M15"/>
    <mergeCell ref="N15:Q15"/>
    <mergeCell ref="E18:H18"/>
    <mergeCell ref="I18:K18"/>
    <mergeCell ref="C14:D14"/>
    <mergeCell ref="E14:L14"/>
    <mergeCell ref="M14:Q14"/>
    <mergeCell ref="B3:D3"/>
    <mergeCell ref="B2:D2"/>
    <mergeCell ref="I3:J3"/>
    <mergeCell ref="C4:Q4"/>
    <mergeCell ref="C5:Q5"/>
    <mergeCell ref="C11:D11"/>
    <mergeCell ref="C12:D12"/>
    <mergeCell ref="E13:L13"/>
    <mergeCell ref="C13:D13"/>
    <mergeCell ref="M13:Q13"/>
    <mergeCell ref="E11:F11"/>
    <mergeCell ref="E12:F12"/>
    <mergeCell ref="O11:Q11"/>
    <mergeCell ref="O12:Q12"/>
    <mergeCell ref="M6:Q6"/>
    <mergeCell ref="C6:L6"/>
    <mergeCell ref="O7:O8"/>
    <mergeCell ref="P7:P8"/>
    <mergeCell ref="Q7:Q8"/>
    <mergeCell ref="P9:Q9"/>
    <mergeCell ref="C9:C10"/>
    <mergeCell ref="P10:Q10"/>
    <mergeCell ref="N9:O9"/>
    <mergeCell ref="N10:O10"/>
    <mergeCell ref="E8:F8"/>
    <mergeCell ref="E9:F10"/>
    <mergeCell ref="C7:C8"/>
    <mergeCell ref="D7:D8"/>
    <mergeCell ref="E7:F7"/>
    <mergeCell ref="M7:M8"/>
    <mergeCell ref="D9:D10"/>
    <mergeCell ref="K9:L9"/>
    <mergeCell ref="K7:L8"/>
    <mergeCell ref="B1:R1"/>
    <mergeCell ref="P28:Q31"/>
    <mergeCell ref="A27:D27"/>
    <mergeCell ref="N3:R3"/>
    <mergeCell ref="E2:F2"/>
    <mergeCell ref="O24:Q25"/>
    <mergeCell ref="C24:N25"/>
    <mergeCell ref="G2:R2"/>
    <mergeCell ref="E3:F3"/>
    <mergeCell ref="G3:H3"/>
    <mergeCell ref="K3:L3"/>
    <mergeCell ref="M20:N20"/>
    <mergeCell ref="O20:Q20"/>
    <mergeCell ref="O21:Q21"/>
    <mergeCell ref="M21:N21"/>
    <mergeCell ref="R20:R21"/>
    <mergeCell ref="B20:B21"/>
    <mergeCell ref="A20:A21"/>
    <mergeCell ref="D23:F23"/>
    <mergeCell ref="A6:A10"/>
    <mergeCell ref="B6:B10"/>
    <mergeCell ref="R6:R10"/>
    <mergeCell ref="N7:N8"/>
    <mergeCell ref="K10:L10"/>
    <mergeCell ref="N19:O19"/>
    <mergeCell ref="P19:Q19"/>
    <mergeCell ref="A28:D31"/>
    <mergeCell ref="E28:G30"/>
    <mergeCell ref="H28:O30"/>
    <mergeCell ref="E31:L31"/>
    <mergeCell ref="M31:O31"/>
    <mergeCell ref="E27:G27"/>
    <mergeCell ref="H27:O27"/>
    <mergeCell ref="L22:M22"/>
    <mergeCell ref="L23:M23"/>
    <mergeCell ref="N23:O23"/>
    <mergeCell ref="A24:A25"/>
    <mergeCell ref="B24:B25"/>
    <mergeCell ref="C26:N26"/>
    <mergeCell ref="O26:Q26"/>
    <mergeCell ref="R27:R31"/>
    <mergeCell ref="P27:Q27"/>
    <mergeCell ref="P23:Q23"/>
    <mergeCell ref="A11:A14"/>
    <mergeCell ref="B11:B14"/>
    <mergeCell ref="D20:F20"/>
    <mergeCell ref="D21:F21"/>
    <mergeCell ref="G20:J20"/>
    <mergeCell ref="G21:J21"/>
    <mergeCell ref="K20:L20"/>
    <mergeCell ref="K21:L21"/>
    <mergeCell ref="G22:H22"/>
    <mergeCell ref="G23:H23"/>
    <mergeCell ref="I22:K22"/>
    <mergeCell ref="I23:K23"/>
    <mergeCell ref="G11:L11"/>
    <mergeCell ref="G12:L12"/>
    <mergeCell ref="M12:N12"/>
    <mergeCell ref="M11:N11"/>
    <mergeCell ref="L18:M19"/>
    <mergeCell ref="N18:O18"/>
    <mergeCell ref="P18:Q18"/>
    <mergeCell ref="E19:H19"/>
    <mergeCell ref="I19:K19"/>
  </mergeCells>
  <conditionalFormatting sqref="R5">
    <cfRule type="cellIs" dxfId="7" priority="23" operator="lessThan">
      <formula>$B$5*0.6</formula>
    </cfRule>
  </conditionalFormatting>
  <conditionalFormatting sqref="H27">
    <cfRule type="cellIs" dxfId="6" priority="16" operator="equal">
      <formula>"Aprobado"</formula>
    </cfRule>
    <cfRule type="cellIs" dxfId="5" priority="17" operator="equal">
      <formula>"Aprobado con condiciones"</formula>
    </cfRule>
    <cfRule type="cellIs" dxfId="4" priority="20" operator="equal">
      <formula>"No aprobado"</formula>
    </cfRule>
  </conditionalFormatting>
  <conditionalFormatting sqref="R27:R31">
    <cfRule type="cellIs" dxfId="3" priority="2" operator="lessThan">
      <formula>65</formula>
    </cfRule>
    <cfRule type="cellIs" dxfId="2" priority="1" operator="lessThan">
      <formula>0.6*$R$5</formula>
    </cfRule>
  </conditionalFormatting>
  <dataValidations count="2">
    <dataValidation allowBlank="1" showInputMessage="1" showErrorMessage="1" errorTitle="Error" error="La suma de co-investigadores categorizados es diferente que el total de co-investigadores" sqref="D9"/>
    <dataValidation type="list" allowBlank="1" showInputMessage="1" showErrorMessage="1" sqref="H27">
      <formula1>"Aprobado, No aprobado, Aprobado con condiciones"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'Opciones y fórmulas'!$E$23:$E$27</xm:f>
          </x14:formula1>
          <xm:sqref>P18:Q19 L18:M19 I17:K19 D17:D19 C12</xm:sqref>
        </x14:dataValidation>
        <x14:dataValidation type="list" allowBlank="1" showInputMessage="1" showErrorMessage="1">
          <x14:formula1>
            <xm:f>'Opciones y fórmulas'!$B$59:$B$63</xm:f>
          </x14:formula1>
          <xm:sqref>P10</xm:sqref>
        </x14:dataValidation>
        <x14:dataValidation type="list" allowBlank="1" showInputMessage="1" showErrorMessage="1">
          <x14:formula1>
            <xm:f>'Opciones y fórmulas'!$E$19:$E$20</xm:f>
          </x14:formula1>
          <xm:sqref>K10 C14 M14 Q7:Q8 O7:O8 M7:M8 M10:N10 G12 E12 M12 E14 O12 C21:D21 G21 K21 M21</xm:sqref>
        </x14:dataValidation>
        <x14:dataValidation type="list" allowBlank="1" showInputMessage="1" showErrorMessage="1" promptTitle="Categoría del investigador">
          <x14:formula1>
            <xm:f>'Opciones y fórmulas'!$A$25:$A$29</xm:f>
          </x14:formula1>
          <xm:sqref>D7:D8</xm:sqref>
        </x14:dataValidation>
        <x14:dataValidation type="list" allowBlank="1" showInputMessage="1" showErrorMessage="1">
          <x14:formula1>
            <xm:f>'Opciones y fórmulas'!$A$33:$A$36</xm:f>
          </x14:formula1>
          <xm:sqref>O21:Q21</xm:sqref>
        </x14:dataValidation>
        <x14:dataValidation type="list" allowBlank="1" showInputMessage="1" showErrorMessage="1" promptTitle="Categoría">
          <x14:formula1>
            <xm:f>'Opciones y fórmulas'!$A$2:$A$5</xm:f>
          </x14:formula1>
          <xm:sqref>B3:D3</xm:sqref>
        </x14:dataValidation>
        <x14:dataValidation type="list" allowBlank="1" showInputMessage="1" showErrorMessage="1">
          <x14:formula1>
            <xm:f>'Opciones y fórmulas'!$A$95</xm:f>
          </x14:formula1>
          <xm:sqref>G3:H3</xm:sqref>
        </x14:dataValidation>
        <x14:dataValidation type="list" allowBlank="1" showInputMessage="1" showErrorMessage="1">
          <x14:formula1>
            <xm:f>'Opciones y fórmulas'!$A$124:$A$127</xm:f>
          </x14:formula1>
          <xm:sqref>O26:Q26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7"/>
  <dimension ref="A1:Q146"/>
  <sheetViews>
    <sheetView zoomScale="90" zoomScaleNormal="90" workbookViewId="0">
      <pane xSplit="6135" activePane="topRight"/>
      <selection activeCell="A75" sqref="A75"/>
      <selection pane="topRight" activeCell="F2" sqref="F2"/>
    </sheetView>
  </sheetViews>
  <sheetFormatPr baseColWidth="10" defaultRowHeight="15"/>
  <cols>
    <col min="1" max="1" width="15.140625" bestFit="1" customWidth="1"/>
    <col min="2" max="2" width="43.85546875" bestFit="1" customWidth="1"/>
    <col min="3" max="3" width="31.85546875" bestFit="1" customWidth="1"/>
    <col min="4" max="4" width="8.85546875" bestFit="1" customWidth="1"/>
    <col min="5" max="7" width="8.42578125" bestFit="1" customWidth="1"/>
    <col min="8" max="8" width="6" bestFit="1" customWidth="1"/>
    <col min="9" max="9" width="15.42578125" bestFit="1" customWidth="1"/>
    <col min="10" max="10" width="12.140625" customWidth="1"/>
    <col min="11" max="11" width="8.85546875" bestFit="1" customWidth="1"/>
    <col min="12" max="12" width="16.140625" bestFit="1" customWidth="1"/>
    <col min="13" max="13" width="22.42578125" bestFit="1" customWidth="1"/>
    <col min="14" max="14" width="15.85546875" bestFit="1" customWidth="1"/>
    <col min="15" max="15" width="13.85546875" bestFit="1" customWidth="1"/>
    <col min="16" max="16" width="14.140625" bestFit="1" customWidth="1"/>
  </cols>
  <sheetData>
    <row r="1" spans="1:16" ht="45.75" thickBot="1">
      <c r="A1" s="26" t="s">
        <v>58</v>
      </c>
      <c r="B1" s="27" t="s">
        <v>1</v>
      </c>
      <c r="C1" s="27" t="s">
        <v>5</v>
      </c>
      <c r="D1" s="27" t="s">
        <v>59</v>
      </c>
      <c r="E1" s="27" t="s">
        <v>60</v>
      </c>
      <c r="F1" s="27" t="s">
        <v>61</v>
      </c>
      <c r="G1" s="27" t="s">
        <v>62</v>
      </c>
      <c r="H1" s="27" t="s">
        <v>53</v>
      </c>
      <c r="I1" s="27" t="s">
        <v>63</v>
      </c>
      <c r="J1" s="55" t="s">
        <v>65</v>
      </c>
      <c r="K1" s="56" t="s">
        <v>66</v>
      </c>
      <c r="L1" s="62" t="s">
        <v>56</v>
      </c>
      <c r="M1" s="62" t="s">
        <v>52</v>
      </c>
      <c r="N1" s="62" t="s">
        <v>50</v>
      </c>
      <c r="O1" s="62" t="s">
        <v>51</v>
      </c>
      <c r="P1" s="62" t="s">
        <v>57</v>
      </c>
    </row>
    <row r="2" spans="1:16">
      <c r="A2" s="51" t="e">
        <f>+#REF!</f>
        <v>#REF!</v>
      </c>
      <c r="B2" s="52" t="e">
        <f>+#REF!</f>
        <v>#REF!</v>
      </c>
      <c r="C2" s="51" t="e">
        <f>+#REF!</f>
        <v>#REF!</v>
      </c>
      <c r="D2" s="53" t="e">
        <f>+#REF!</f>
        <v>#REF!</v>
      </c>
      <c r="E2" s="53" t="e">
        <f>+#REF!</f>
        <v>#REF!</v>
      </c>
      <c r="F2" s="53" t="e">
        <f>+#REF!</f>
        <v>#REF!</v>
      </c>
      <c r="G2" s="53" t="e">
        <f>+#REF!</f>
        <v>#REF!</v>
      </c>
      <c r="H2" s="53" t="e">
        <f>+#REF!</f>
        <v>#REF!</v>
      </c>
      <c r="I2" s="54" t="e">
        <f>E2/IF(EXACT($C2,'Opciones y fórmulas'!$A$2),35,IF(EXACT($C2,'Opciones y fórmulas'!$A$3),30,IF(EXACT($C2,'Opciones y fórmulas'!$A$4),25,25)))</f>
        <v>#REF!</v>
      </c>
      <c r="J2" s="51" t="e">
        <f>+#REF!</f>
        <v>#REF!</v>
      </c>
      <c r="K2" s="57" t="e">
        <f>+#REF!</f>
        <v>#REF!</v>
      </c>
      <c r="L2" s="61" t="e">
        <f>#REF!</f>
        <v>#REF!</v>
      </c>
      <c r="M2" s="61" t="e">
        <f>+#REF!</f>
        <v>#REF!</v>
      </c>
      <c r="N2" s="61" t="e">
        <f>+#REF!</f>
        <v>#REF!</v>
      </c>
      <c r="O2" s="61" t="e">
        <f>+#REF!</f>
        <v>#REF!</v>
      </c>
      <c r="P2" s="61" t="e">
        <f t="shared" ref="P2:P11" si="0">SUM(L2:O2)</f>
        <v>#REF!</v>
      </c>
    </row>
    <row r="3" spans="1:16" ht="15.75" thickBot="1">
      <c r="A3" s="48" t="e">
        <f>+#REF!</f>
        <v>#REF!</v>
      </c>
      <c r="B3" s="43" t="e">
        <f>+#REF!</f>
        <v>#REF!</v>
      </c>
      <c r="C3" s="44" t="e">
        <f>+#REF!</f>
        <v>#REF!</v>
      </c>
      <c r="D3" s="45" t="e">
        <f>+#REF!</f>
        <v>#REF!</v>
      </c>
      <c r="E3" s="45" t="e">
        <f>+#REF!</f>
        <v>#REF!</v>
      </c>
      <c r="F3" s="45" t="e">
        <f>+#REF!</f>
        <v>#REF!</v>
      </c>
      <c r="G3" s="45" t="e">
        <f>+#REF!</f>
        <v>#REF!</v>
      </c>
      <c r="H3" s="46" t="e">
        <f>+#REF!</f>
        <v>#REF!</v>
      </c>
      <c r="I3" s="47" t="e">
        <f>E3/IF(EXACT($C3,'Opciones y fórmulas'!$A$2),35,IF(EXACT($C3,'Opciones y fórmulas'!$A$3),30,IF(EXACT($C3,'Opciones y fórmulas'!$A$4),25,25)))</f>
        <v>#REF!</v>
      </c>
      <c r="J3" s="49" t="e">
        <f>+#REF!</f>
        <v>#REF!</v>
      </c>
      <c r="K3" s="58" t="e">
        <f>+#REF!</f>
        <v>#REF!</v>
      </c>
      <c r="L3" s="61" t="e">
        <f>#REF!</f>
        <v>#REF!</v>
      </c>
      <c r="M3" s="61" t="e">
        <f>+#REF!</f>
        <v>#REF!</v>
      </c>
      <c r="N3" s="61" t="e">
        <f>+#REF!</f>
        <v>#REF!</v>
      </c>
      <c r="O3" s="61" t="e">
        <f>+#REF!</f>
        <v>#REF!</v>
      </c>
      <c r="P3" s="61" t="e">
        <f t="shared" si="0"/>
        <v>#REF!</v>
      </c>
    </row>
    <row r="4" spans="1:16" ht="15.75" thickBot="1">
      <c r="A4" s="28" t="e">
        <f>+#REF!</f>
        <v>#REF!</v>
      </c>
      <c r="B4" s="30" t="e">
        <f>+#REF!</f>
        <v>#REF!</v>
      </c>
      <c r="C4" s="29" t="e">
        <f>+#REF!</f>
        <v>#REF!</v>
      </c>
      <c r="D4" s="31" t="e">
        <f>+#REF!</f>
        <v>#REF!</v>
      </c>
      <c r="E4" s="31" t="e">
        <f>+#REF!</f>
        <v>#REF!</v>
      </c>
      <c r="F4" s="31" t="e">
        <f>+#REF!</f>
        <v>#REF!</v>
      </c>
      <c r="G4" s="31" t="e">
        <f>+#REF!</f>
        <v>#REF!</v>
      </c>
      <c r="H4" s="32" t="e">
        <f>+#REF!</f>
        <v>#REF!</v>
      </c>
      <c r="I4" s="34" t="e">
        <f>E4/IF(EXACT($C4,'Opciones y fórmulas'!$A$2),35,IF(EXACT($C4,'Opciones y fórmulas'!$A$3),30,IF(EXACT($C4,'Opciones y fórmulas'!$A$4),25,25)))</f>
        <v>#REF!</v>
      </c>
      <c r="J4" s="49" t="e">
        <f>+#REF!</f>
        <v>#REF!</v>
      </c>
      <c r="K4" s="58" t="e">
        <f>+#REF!</f>
        <v>#REF!</v>
      </c>
      <c r="L4" s="61" t="e">
        <f>#REF!</f>
        <v>#REF!</v>
      </c>
      <c r="M4" s="61" t="e">
        <f>+#REF!</f>
        <v>#REF!</v>
      </c>
      <c r="N4" s="61" t="e">
        <f>+#REF!</f>
        <v>#REF!</v>
      </c>
      <c r="O4" s="61" t="e">
        <f>+#REF!</f>
        <v>#REF!</v>
      </c>
      <c r="P4" s="61" t="e">
        <f t="shared" si="0"/>
        <v>#REF!</v>
      </c>
    </row>
    <row r="5" spans="1:16" ht="15.75" thickBot="1">
      <c r="A5" s="28" t="e">
        <f>+#REF!</f>
        <v>#REF!</v>
      </c>
      <c r="B5" s="30" t="e">
        <f>+#REF!</f>
        <v>#REF!</v>
      </c>
      <c r="C5" s="29" t="e">
        <f>+#REF!</f>
        <v>#REF!</v>
      </c>
      <c r="D5" s="31" t="e">
        <f>+#REF!</f>
        <v>#REF!</v>
      </c>
      <c r="E5" s="31" t="e">
        <f>+#REF!</f>
        <v>#REF!</v>
      </c>
      <c r="F5" s="31" t="e">
        <f>+#REF!</f>
        <v>#REF!</v>
      </c>
      <c r="G5" s="31" t="e">
        <f>+#REF!</f>
        <v>#REF!</v>
      </c>
      <c r="H5" s="32" t="e">
        <f>+#REF!</f>
        <v>#REF!</v>
      </c>
      <c r="I5" s="34" t="e">
        <f>E5/IF(EXACT($C5,'Opciones y fórmulas'!$A$2),35,IF(EXACT($C5,'Opciones y fórmulas'!$A$3),30,IF(EXACT($C5,'Opciones y fórmulas'!$A$4),25,25)))</f>
        <v>#REF!</v>
      </c>
      <c r="J5" s="49" t="e">
        <f>+#REF!</f>
        <v>#REF!</v>
      </c>
      <c r="K5" s="58" t="e">
        <f>+#REF!</f>
        <v>#REF!</v>
      </c>
      <c r="L5" s="61" t="e">
        <f>#REF!</f>
        <v>#REF!</v>
      </c>
      <c r="M5" s="61" t="e">
        <f>+#REF!</f>
        <v>#REF!</v>
      </c>
      <c r="N5" s="61" t="e">
        <f>+#REF!</f>
        <v>#REF!</v>
      </c>
      <c r="O5" s="61" t="e">
        <f>+#REF!</f>
        <v>#REF!</v>
      </c>
      <c r="P5" s="61" t="e">
        <f t="shared" si="0"/>
        <v>#REF!</v>
      </c>
    </row>
    <row r="6" spans="1:16" ht="15.75" thickBot="1">
      <c r="A6" s="28" t="e">
        <f>+#REF!</f>
        <v>#REF!</v>
      </c>
      <c r="B6" s="30" t="e">
        <f>+#REF!</f>
        <v>#REF!</v>
      </c>
      <c r="C6" s="29" t="e">
        <f>+#REF!</f>
        <v>#REF!</v>
      </c>
      <c r="D6" s="31" t="e">
        <f>+#REF!</f>
        <v>#REF!</v>
      </c>
      <c r="E6" s="31" t="e">
        <f>+#REF!</f>
        <v>#REF!</v>
      </c>
      <c r="F6" s="31" t="e">
        <f>+#REF!</f>
        <v>#REF!</v>
      </c>
      <c r="G6" s="31" t="e">
        <f>+#REF!</f>
        <v>#REF!</v>
      </c>
      <c r="H6" s="32" t="e">
        <f>+#REF!</f>
        <v>#REF!</v>
      </c>
      <c r="I6" s="34" t="e">
        <f>E6/IF(EXACT($C6,'Opciones y fórmulas'!$A$2),35,IF(EXACT($C6,'Opciones y fórmulas'!$A$3),30,IF(EXACT($C6,'Opciones y fórmulas'!$A$4),25,25)))</f>
        <v>#REF!</v>
      </c>
      <c r="J6" s="49" t="e">
        <f>+#REF!</f>
        <v>#REF!</v>
      </c>
      <c r="K6" s="58" t="e">
        <f>+#REF!</f>
        <v>#REF!</v>
      </c>
      <c r="L6" s="61" t="e">
        <f>#REF!</f>
        <v>#REF!</v>
      </c>
      <c r="M6" s="61" t="e">
        <f>#REF!</f>
        <v>#REF!</v>
      </c>
      <c r="N6" s="61" t="e">
        <f>#REF!</f>
        <v>#REF!</v>
      </c>
      <c r="O6" s="61" t="e">
        <f>#REF!</f>
        <v>#REF!</v>
      </c>
      <c r="P6" s="61" t="e">
        <f t="shared" si="0"/>
        <v>#REF!</v>
      </c>
    </row>
    <row r="7" spans="1:16" ht="15.75" thickBot="1">
      <c r="A7" s="28" t="e">
        <f>+#REF!</f>
        <v>#REF!</v>
      </c>
      <c r="B7" s="30" t="e">
        <f>+#REF!</f>
        <v>#REF!</v>
      </c>
      <c r="C7" s="29" t="e">
        <f>+#REF!</f>
        <v>#REF!</v>
      </c>
      <c r="D7" s="31" t="e">
        <f>+#REF!</f>
        <v>#REF!</v>
      </c>
      <c r="E7" s="31" t="e">
        <f>+#REF!</f>
        <v>#REF!</v>
      </c>
      <c r="F7" s="31" t="e">
        <f>+#REF!</f>
        <v>#REF!</v>
      </c>
      <c r="G7" s="31" t="e">
        <f>+#REF!</f>
        <v>#REF!</v>
      </c>
      <c r="H7" s="32" t="e">
        <f>+#REF!</f>
        <v>#REF!</v>
      </c>
      <c r="I7" s="34" t="e">
        <f>E7/IF(EXACT($C7,'Opciones y fórmulas'!$A$2),35,IF(EXACT($C7,'Opciones y fórmulas'!$A$3),30,IF(EXACT($C7,'Opciones y fórmulas'!$A$4),25,25)))</f>
        <v>#REF!</v>
      </c>
      <c r="J7" s="49" t="e">
        <f>+#REF!</f>
        <v>#REF!</v>
      </c>
      <c r="K7" s="58" t="e">
        <f>+#REF!</f>
        <v>#REF!</v>
      </c>
      <c r="L7" s="61" t="e">
        <f>#REF!</f>
        <v>#REF!</v>
      </c>
      <c r="M7" s="61" t="e">
        <f>#REF!</f>
        <v>#REF!</v>
      </c>
      <c r="N7" s="61" t="e">
        <f>#REF!</f>
        <v>#REF!</v>
      </c>
      <c r="O7" s="61" t="e">
        <f>#REF!</f>
        <v>#REF!</v>
      </c>
      <c r="P7" s="61" t="e">
        <f t="shared" si="0"/>
        <v>#REF!</v>
      </c>
    </row>
    <row r="8" spans="1:16" ht="15.75" thickBot="1">
      <c r="A8" s="28" t="e">
        <f>+#REF!</f>
        <v>#REF!</v>
      </c>
      <c r="B8" s="30" t="e">
        <f>+#REF!</f>
        <v>#REF!</v>
      </c>
      <c r="C8" s="29" t="e">
        <f>+#REF!</f>
        <v>#REF!</v>
      </c>
      <c r="D8" s="31" t="e">
        <f>+#REF!</f>
        <v>#REF!</v>
      </c>
      <c r="E8" s="31" t="e">
        <f>+#REF!</f>
        <v>#REF!</v>
      </c>
      <c r="F8" s="31" t="e">
        <f>+#REF!</f>
        <v>#REF!</v>
      </c>
      <c r="G8" s="31" t="e">
        <f>+#REF!</f>
        <v>#REF!</v>
      </c>
      <c r="H8" s="32" t="e">
        <f>+#REF!</f>
        <v>#REF!</v>
      </c>
      <c r="I8" s="34" t="e">
        <f>E8/IF(EXACT($C8,'Opciones y fórmulas'!$A$2),35,IF(EXACT($C8,'Opciones y fórmulas'!$A$3),30,IF(EXACT($C8,'Opciones y fórmulas'!$A$4),25,25)))</f>
        <v>#REF!</v>
      </c>
      <c r="J8" s="49" t="e">
        <f>+#REF!</f>
        <v>#REF!</v>
      </c>
      <c r="K8" s="58" t="e">
        <f>+#REF!</f>
        <v>#REF!</v>
      </c>
      <c r="L8" s="61" t="e">
        <f>#REF!</f>
        <v>#REF!</v>
      </c>
      <c r="M8" s="61" t="e">
        <f>#REF!</f>
        <v>#REF!</v>
      </c>
      <c r="N8" s="61" t="e">
        <f>#REF!</f>
        <v>#REF!</v>
      </c>
      <c r="O8" s="61" t="e">
        <f>#REF!</f>
        <v>#REF!</v>
      </c>
      <c r="P8" s="61" t="e">
        <f t="shared" si="0"/>
        <v>#REF!</v>
      </c>
    </row>
    <row r="9" spans="1:16" ht="15.75" thickBot="1">
      <c r="A9" s="28" t="e">
        <f>+#REF!</f>
        <v>#REF!</v>
      </c>
      <c r="B9" s="30" t="e">
        <f>+#REF!</f>
        <v>#REF!</v>
      </c>
      <c r="C9" s="29" t="e">
        <f>+#REF!</f>
        <v>#REF!</v>
      </c>
      <c r="D9" s="31" t="e">
        <f>+#REF!</f>
        <v>#REF!</v>
      </c>
      <c r="E9" s="41" t="e">
        <f>+#REF!</f>
        <v>#REF!</v>
      </c>
      <c r="F9" s="31" t="e">
        <f>+#REF!</f>
        <v>#REF!</v>
      </c>
      <c r="G9" s="31" t="e">
        <f>+#REF!</f>
        <v>#REF!</v>
      </c>
      <c r="H9" s="32" t="e">
        <f>+#REF!</f>
        <v>#REF!</v>
      </c>
      <c r="I9" s="42" t="e">
        <f>E9/IF(EXACT($C9,'Opciones y fórmulas'!$A$2),35,IF(EXACT($C9,'Opciones y fórmulas'!$A$3),30,IF(EXACT($C9,'Opciones y fórmulas'!$A$4),25,25)))</f>
        <v>#REF!</v>
      </c>
      <c r="J9" s="49" t="e">
        <f>+#REF!</f>
        <v>#REF!</v>
      </c>
      <c r="K9" s="58" t="e">
        <f>+#REF!</f>
        <v>#REF!</v>
      </c>
      <c r="L9" s="61" t="e">
        <f>#REF!</f>
        <v>#REF!</v>
      </c>
      <c r="M9" s="61" t="e">
        <f>#REF!</f>
        <v>#REF!</v>
      </c>
      <c r="N9" s="61" t="e">
        <f>#REF!</f>
        <v>#REF!</v>
      </c>
      <c r="O9" s="61" t="e">
        <f>#REF!</f>
        <v>#REF!</v>
      </c>
      <c r="P9" s="61" t="e">
        <f t="shared" si="0"/>
        <v>#REF!</v>
      </c>
    </row>
    <row r="10" spans="1:16" ht="15.75" thickBot="1">
      <c r="A10" s="28" t="e">
        <f>+#REF!</f>
        <v>#REF!</v>
      </c>
      <c r="B10" s="30" t="e">
        <f>+#REF!</f>
        <v>#REF!</v>
      </c>
      <c r="C10" s="29" t="e">
        <f>+#REF!</f>
        <v>#REF!</v>
      </c>
      <c r="D10" s="31" t="e">
        <f>+#REF!</f>
        <v>#REF!</v>
      </c>
      <c r="E10" s="31" t="e">
        <f>+#REF!</f>
        <v>#REF!</v>
      </c>
      <c r="F10" s="31" t="e">
        <f>+#REF!</f>
        <v>#REF!</v>
      </c>
      <c r="G10" s="31" t="e">
        <f>+#REF!</f>
        <v>#REF!</v>
      </c>
      <c r="H10" s="32" t="e">
        <f>+#REF!</f>
        <v>#REF!</v>
      </c>
      <c r="I10" s="34" t="e">
        <f>E10/IF(EXACT($C10,'Opciones y fórmulas'!$A$2),35,IF(EXACT($C10,'Opciones y fórmulas'!$A$3),30,IF(EXACT($C10,'Opciones y fórmulas'!$A$4),25,25)))</f>
        <v>#REF!</v>
      </c>
      <c r="J10" s="49" t="e">
        <f>+#REF!</f>
        <v>#REF!</v>
      </c>
      <c r="K10" s="58" t="e">
        <f>+#REF!</f>
        <v>#REF!</v>
      </c>
      <c r="L10" s="61" t="e">
        <f>#REF!</f>
        <v>#REF!</v>
      </c>
      <c r="M10" s="61" t="e">
        <f>#REF!</f>
        <v>#REF!</v>
      </c>
      <c r="N10" s="61" t="e">
        <f>#REF!</f>
        <v>#REF!</v>
      </c>
      <c r="O10" s="61" t="e">
        <f>#REF!</f>
        <v>#REF!</v>
      </c>
      <c r="P10" s="61" t="e">
        <f t="shared" si="0"/>
        <v>#REF!</v>
      </c>
    </row>
    <row r="11" spans="1:16" ht="15.75" thickBot="1">
      <c r="A11" s="33" t="e">
        <f>+#REF!</f>
        <v>#REF!</v>
      </c>
      <c r="B11" s="30" t="e">
        <f>+#REF!</f>
        <v>#REF!</v>
      </c>
      <c r="C11" s="29" t="e">
        <f>+#REF!</f>
        <v>#REF!</v>
      </c>
      <c r="D11" s="31" t="e">
        <f>+#REF!</f>
        <v>#REF!</v>
      </c>
      <c r="E11" s="31" t="e">
        <f>+#REF!</f>
        <v>#REF!</v>
      </c>
      <c r="F11" s="31" t="e">
        <f>+#REF!</f>
        <v>#REF!</v>
      </c>
      <c r="G11" s="31" t="e">
        <f>+#REF!</f>
        <v>#REF!</v>
      </c>
      <c r="H11" s="32" t="e">
        <f>+#REF!</f>
        <v>#REF!</v>
      </c>
      <c r="I11" s="34" t="e">
        <f>E11/IF(EXACT($C11,'Opciones y fórmulas'!$A$2),35,IF(EXACT($C11,'Opciones y fórmulas'!$A$3),30,IF(EXACT($C11,'Opciones y fórmulas'!$A$4),25,25)))</f>
        <v>#REF!</v>
      </c>
      <c r="J11" s="49" t="e">
        <f>+#REF!</f>
        <v>#REF!</v>
      </c>
      <c r="K11" s="58" t="e">
        <f>+#REF!</f>
        <v>#REF!</v>
      </c>
      <c r="L11" s="61" t="e">
        <f>#REF!</f>
        <v>#REF!</v>
      </c>
      <c r="M11" s="61" t="e">
        <f>#REF!</f>
        <v>#REF!</v>
      </c>
      <c r="N11" s="61" t="e">
        <f>#REF!</f>
        <v>#REF!</v>
      </c>
      <c r="O11" s="61" t="e">
        <f>#REF!</f>
        <v>#REF!</v>
      </c>
      <c r="P11" s="61" t="e">
        <f t="shared" si="0"/>
        <v>#REF!</v>
      </c>
    </row>
    <row r="12" spans="1:16" ht="15.75" thickBot="1">
      <c r="A12" s="33" t="e">
        <f>+#REF!</f>
        <v>#REF!</v>
      </c>
      <c r="B12" s="30" t="e">
        <f>+#REF!</f>
        <v>#REF!</v>
      </c>
      <c r="C12" s="29" t="e">
        <f>+#REF!</f>
        <v>#REF!</v>
      </c>
      <c r="D12" s="31" t="e">
        <f>+#REF!</f>
        <v>#REF!</v>
      </c>
      <c r="E12" s="31" t="e">
        <f>+#REF!</f>
        <v>#REF!</v>
      </c>
      <c r="F12" s="31" t="e">
        <f>+#REF!</f>
        <v>#REF!</v>
      </c>
      <c r="G12" s="31" t="e">
        <f>+#REF!</f>
        <v>#REF!</v>
      </c>
      <c r="H12" s="32" t="e">
        <f>+#REF!</f>
        <v>#REF!</v>
      </c>
      <c r="I12" s="34" t="e">
        <f>E12/IF(EXACT($C12,'Opciones y fórmulas'!$A$2),35,IF(EXACT($C12,'Opciones y fórmulas'!$A$3),30,IF(EXACT($C12,'Opciones y fórmulas'!$A$4),25,25)))</f>
        <v>#REF!</v>
      </c>
      <c r="J12" s="49" t="e">
        <f>+#REF!</f>
        <v>#REF!</v>
      </c>
      <c r="K12" s="58" t="e">
        <f>+#REF!</f>
        <v>#REF!</v>
      </c>
      <c r="L12" s="61" t="e">
        <f>#REF!</f>
        <v>#REF!</v>
      </c>
      <c r="M12" s="61" t="e">
        <f>#REF!</f>
        <v>#REF!</v>
      </c>
      <c r="N12" s="61" t="e">
        <f>#REF!</f>
        <v>#REF!</v>
      </c>
      <c r="O12" s="61" t="e">
        <f>#REF!</f>
        <v>#REF!</v>
      </c>
      <c r="P12" s="61" t="e">
        <f t="shared" ref="P12:P75" si="1">SUM(L12:O12)</f>
        <v>#REF!</v>
      </c>
    </row>
    <row r="13" spans="1:16" ht="15.75" thickBot="1">
      <c r="A13" s="33" t="e">
        <f>+#REF!</f>
        <v>#REF!</v>
      </c>
      <c r="B13" s="30" t="e">
        <f>+#REF!</f>
        <v>#REF!</v>
      </c>
      <c r="C13" s="29" t="e">
        <f>+#REF!</f>
        <v>#REF!</v>
      </c>
      <c r="D13" s="31" t="e">
        <f>+#REF!</f>
        <v>#REF!</v>
      </c>
      <c r="E13" s="31" t="e">
        <f>+#REF!</f>
        <v>#REF!</v>
      </c>
      <c r="F13" s="31" t="e">
        <f>+#REF!</f>
        <v>#REF!</v>
      </c>
      <c r="G13" s="31" t="e">
        <f>+#REF!</f>
        <v>#REF!</v>
      </c>
      <c r="H13" s="32" t="e">
        <f>+#REF!</f>
        <v>#REF!</v>
      </c>
      <c r="I13" s="34" t="e">
        <f>E13/IF(EXACT($C13,'Opciones y fórmulas'!$A$2),35,IF(EXACT($C13,'Opciones y fórmulas'!$A$3),30,IF(EXACT($C13,'Opciones y fórmulas'!$A$4),25,25)))</f>
        <v>#REF!</v>
      </c>
      <c r="J13" s="49" t="e">
        <f>+#REF!</f>
        <v>#REF!</v>
      </c>
      <c r="K13" s="58" t="e">
        <f>+#REF!</f>
        <v>#REF!</v>
      </c>
      <c r="L13" s="61" t="e">
        <f>#REF!</f>
        <v>#REF!</v>
      </c>
      <c r="M13" s="61" t="e">
        <f>#REF!</f>
        <v>#REF!</v>
      </c>
      <c r="N13" s="61" t="e">
        <f>#REF!</f>
        <v>#REF!</v>
      </c>
      <c r="O13" s="61" t="e">
        <f>#REF!</f>
        <v>#REF!</v>
      </c>
      <c r="P13" s="61" t="e">
        <f t="shared" si="1"/>
        <v>#REF!</v>
      </c>
    </row>
    <row r="14" spans="1:16" ht="15.75" thickBot="1">
      <c r="A14" s="33" t="e">
        <f>+#REF!</f>
        <v>#REF!</v>
      </c>
      <c r="B14" s="30" t="e">
        <f>+#REF!</f>
        <v>#REF!</v>
      </c>
      <c r="C14" s="29" t="e">
        <f>+#REF!</f>
        <v>#REF!</v>
      </c>
      <c r="D14" s="31" t="e">
        <f>+#REF!</f>
        <v>#REF!</v>
      </c>
      <c r="E14" s="41" t="e">
        <f>+#REF!</f>
        <v>#REF!</v>
      </c>
      <c r="F14" s="31" t="e">
        <f>+#REF!</f>
        <v>#REF!</v>
      </c>
      <c r="G14" s="31" t="e">
        <f>+#REF!</f>
        <v>#REF!</v>
      </c>
      <c r="H14" s="32" t="e">
        <f>+#REF!</f>
        <v>#REF!</v>
      </c>
      <c r="I14" s="42" t="e">
        <f>E14/IF(EXACT($C14,'Opciones y fórmulas'!$A$2),35,IF(EXACT($C14,'Opciones y fórmulas'!$A$3),30,IF(EXACT($C14,'Opciones y fórmulas'!$A$4),25,25)))</f>
        <v>#REF!</v>
      </c>
      <c r="J14" s="49" t="e">
        <f>+#REF!</f>
        <v>#REF!</v>
      </c>
      <c r="K14" s="58" t="e">
        <f>+#REF!</f>
        <v>#REF!</v>
      </c>
      <c r="L14" s="61" t="e">
        <f>#REF!</f>
        <v>#REF!</v>
      </c>
      <c r="M14" s="61" t="e">
        <f>#REF!</f>
        <v>#REF!</v>
      </c>
      <c r="N14" s="61" t="e">
        <f>#REF!</f>
        <v>#REF!</v>
      </c>
      <c r="O14" s="61" t="e">
        <f>#REF!</f>
        <v>#REF!</v>
      </c>
      <c r="P14" s="61" t="e">
        <f t="shared" si="1"/>
        <v>#REF!</v>
      </c>
    </row>
    <row r="15" spans="1:16" ht="15.75" thickBot="1">
      <c r="A15" s="33" t="e">
        <f>+#REF!</f>
        <v>#REF!</v>
      </c>
      <c r="B15" s="30" t="e">
        <f>+#REF!</f>
        <v>#REF!</v>
      </c>
      <c r="C15" s="29" t="e">
        <f>+#REF!</f>
        <v>#REF!</v>
      </c>
      <c r="D15" s="31" t="e">
        <f>+#REF!</f>
        <v>#REF!</v>
      </c>
      <c r="E15" s="31" t="e">
        <f>+#REF!</f>
        <v>#REF!</v>
      </c>
      <c r="F15" s="31" t="e">
        <f>+#REF!</f>
        <v>#REF!</v>
      </c>
      <c r="G15" s="31" t="e">
        <f>+#REF!</f>
        <v>#REF!</v>
      </c>
      <c r="H15" s="32" t="e">
        <f>+#REF!</f>
        <v>#REF!</v>
      </c>
      <c r="I15" s="34" t="e">
        <f>E15/IF(EXACT($C15,'Opciones y fórmulas'!$A$2),35,IF(EXACT($C15,'Opciones y fórmulas'!$A$3),30,IF(EXACT($C15,'Opciones y fórmulas'!$A$4),25,25)))</f>
        <v>#REF!</v>
      </c>
      <c r="J15" s="49" t="e">
        <f>+#REF!</f>
        <v>#REF!</v>
      </c>
      <c r="K15" s="58" t="e">
        <f>+#REF!</f>
        <v>#REF!</v>
      </c>
      <c r="L15" s="61" t="e">
        <f>#REF!</f>
        <v>#REF!</v>
      </c>
      <c r="M15" s="61" t="e">
        <f>#REF!</f>
        <v>#REF!</v>
      </c>
      <c r="N15" s="61" t="e">
        <f>#REF!</f>
        <v>#REF!</v>
      </c>
      <c r="O15" s="61" t="e">
        <f>#REF!</f>
        <v>#REF!</v>
      </c>
      <c r="P15" s="61" t="e">
        <f t="shared" si="1"/>
        <v>#REF!</v>
      </c>
    </row>
    <row r="16" spans="1:16" ht="15.75" thickBot="1">
      <c r="A16" s="33" t="e">
        <f>+#REF!</f>
        <v>#REF!</v>
      </c>
      <c r="B16" s="30" t="e">
        <f>+#REF!</f>
        <v>#REF!</v>
      </c>
      <c r="C16" s="29" t="e">
        <f>+#REF!</f>
        <v>#REF!</v>
      </c>
      <c r="D16" s="31" t="e">
        <f>+#REF!</f>
        <v>#REF!</v>
      </c>
      <c r="E16" s="31" t="e">
        <f>+#REF!</f>
        <v>#REF!</v>
      </c>
      <c r="F16" s="31" t="e">
        <f>+#REF!</f>
        <v>#REF!</v>
      </c>
      <c r="G16" s="31" t="e">
        <f>+#REF!</f>
        <v>#REF!</v>
      </c>
      <c r="H16" s="32" t="e">
        <f>+#REF!</f>
        <v>#REF!</v>
      </c>
      <c r="I16" s="34" t="e">
        <f>E16/IF(EXACT($C16,'Opciones y fórmulas'!$A$2),35,IF(EXACT($C16,'Opciones y fórmulas'!$A$3),30,IF(EXACT($C16,'Opciones y fórmulas'!$A$4),25,25)))</f>
        <v>#REF!</v>
      </c>
      <c r="J16" s="49" t="e">
        <f>+#REF!</f>
        <v>#REF!</v>
      </c>
      <c r="K16" s="58" t="e">
        <f>+#REF!</f>
        <v>#REF!</v>
      </c>
      <c r="L16" s="61" t="e">
        <f>#REF!</f>
        <v>#REF!</v>
      </c>
      <c r="M16" s="61" t="e">
        <f>#REF!</f>
        <v>#REF!</v>
      </c>
      <c r="N16" s="61" t="e">
        <f>#REF!</f>
        <v>#REF!</v>
      </c>
      <c r="O16" s="61" t="e">
        <f>#REF!</f>
        <v>#REF!</v>
      </c>
      <c r="P16" s="61" t="e">
        <f t="shared" si="1"/>
        <v>#REF!</v>
      </c>
    </row>
    <row r="17" spans="1:17" ht="15.75" thickBot="1">
      <c r="A17" s="33" t="e">
        <f>+#REF!</f>
        <v>#REF!</v>
      </c>
      <c r="B17" s="30" t="e">
        <f>+#REF!</f>
        <v>#REF!</v>
      </c>
      <c r="C17" s="29" t="e">
        <f>+#REF!</f>
        <v>#REF!</v>
      </c>
      <c r="D17" s="31" t="e">
        <f>+#REF!</f>
        <v>#REF!</v>
      </c>
      <c r="E17" s="31" t="e">
        <f>+#REF!</f>
        <v>#REF!</v>
      </c>
      <c r="F17" s="31" t="e">
        <f>+#REF!</f>
        <v>#REF!</v>
      </c>
      <c r="G17" s="31" t="e">
        <f>+#REF!</f>
        <v>#REF!</v>
      </c>
      <c r="H17" s="32" t="e">
        <f>+#REF!</f>
        <v>#REF!</v>
      </c>
      <c r="I17" s="34" t="e">
        <f>E17/IF(EXACT($C17,'Opciones y fórmulas'!$A$2),35,IF(EXACT($C17,'Opciones y fórmulas'!$A$3),30,IF(EXACT($C17,'Opciones y fórmulas'!$A$4),25,25)))</f>
        <v>#REF!</v>
      </c>
      <c r="J17" s="49" t="e">
        <f>+#REF!</f>
        <v>#REF!</v>
      </c>
      <c r="K17" s="58" t="e">
        <f>+#REF!</f>
        <v>#REF!</v>
      </c>
      <c r="L17" s="61" t="e">
        <f>#REF!</f>
        <v>#REF!</v>
      </c>
      <c r="M17" s="61" t="e">
        <f>#REF!</f>
        <v>#REF!</v>
      </c>
      <c r="N17" s="61" t="e">
        <f>#REF!</f>
        <v>#REF!</v>
      </c>
      <c r="O17" s="61" t="e">
        <f>#REF!</f>
        <v>#REF!</v>
      </c>
      <c r="P17" s="61" t="e">
        <f t="shared" si="1"/>
        <v>#REF!</v>
      </c>
    </row>
    <row r="18" spans="1:17" ht="15.75" thickBot="1">
      <c r="A18" s="33" t="e">
        <f>+#REF!</f>
        <v>#REF!</v>
      </c>
      <c r="B18" s="30" t="e">
        <f>+#REF!</f>
        <v>#REF!</v>
      </c>
      <c r="C18" s="29" t="e">
        <f>+#REF!</f>
        <v>#REF!</v>
      </c>
      <c r="D18" s="31" t="e">
        <f>+#REF!</f>
        <v>#REF!</v>
      </c>
      <c r="E18" s="31" t="e">
        <f>+#REF!</f>
        <v>#REF!</v>
      </c>
      <c r="F18" s="31" t="e">
        <f>+#REF!</f>
        <v>#REF!</v>
      </c>
      <c r="G18" s="31" t="e">
        <f>+#REF!</f>
        <v>#REF!</v>
      </c>
      <c r="H18" s="32" t="e">
        <f>+#REF!</f>
        <v>#REF!</v>
      </c>
      <c r="I18" s="34" t="e">
        <f>E18/IF(EXACT($C18,'Opciones y fórmulas'!$A$2),35,IF(EXACT($C18,'Opciones y fórmulas'!$A$3),30,IF(EXACT($C18,'Opciones y fórmulas'!$A$4),25,25)))</f>
        <v>#REF!</v>
      </c>
      <c r="J18" s="49" t="e">
        <f>+#REF!</f>
        <v>#REF!</v>
      </c>
      <c r="K18" s="58" t="e">
        <f>+#REF!</f>
        <v>#REF!</v>
      </c>
      <c r="L18" s="61" t="e">
        <f>#REF!</f>
        <v>#REF!</v>
      </c>
      <c r="M18" s="61" t="e">
        <f>#REF!</f>
        <v>#REF!</v>
      </c>
      <c r="N18" s="61" t="e">
        <f>#REF!</f>
        <v>#REF!</v>
      </c>
      <c r="O18" s="61" t="e">
        <f>#REF!</f>
        <v>#REF!</v>
      </c>
      <c r="P18" s="61" t="e">
        <f t="shared" si="1"/>
        <v>#REF!</v>
      </c>
    </row>
    <row r="19" spans="1:17" ht="15.75" thickBot="1">
      <c r="A19" s="33" t="e">
        <f>+#REF!</f>
        <v>#REF!</v>
      </c>
      <c r="B19" s="30" t="e">
        <f>+#REF!</f>
        <v>#REF!</v>
      </c>
      <c r="C19" s="29" t="e">
        <f>+#REF!</f>
        <v>#REF!</v>
      </c>
      <c r="D19" s="31" t="e">
        <f>+#REF!</f>
        <v>#REF!</v>
      </c>
      <c r="E19" s="31" t="e">
        <f>+#REF!</f>
        <v>#REF!</v>
      </c>
      <c r="F19" s="31" t="e">
        <f>+#REF!</f>
        <v>#REF!</v>
      </c>
      <c r="G19" s="31" t="e">
        <f>+#REF!</f>
        <v>#REF!</v>
      </c>
      <c r="H19" s="32" t="e">
        <f>+#REF!</f>
        <v>#REF!</v>
      </c>
      <c r="I19" s="34" t="e">
        <f>E19/IF(EXACT($C19,'Opciones y fórmulas'!$A$2),35,IF(EXACT($C19,'Opciones y fórmulas'!$A$3),30,IF(EXACT($C19,'Opciones y fórmulas'!$A$4),25,25)))</f>
        <v>#REF!</v>
      </c>
      <c r="J19" s="49" t="e">
        <f>+#REF!</f>
        <v>#REF!</v>
      </c>
      <c r="K19" s="58" t="e">
        <f>+#REF!</f>
        <v>#REF!</v>
      </c>
      <c r="L19" s="61" t="e">
        <f>#REF!</f>
        <v>#REF!</v>
      </c>
      <c r="M19" s="61" t="e">
        <f>#REF!</f>
        <v>#REF!</v>
      </c>
      <c r="N19" s="61" t="e">
        <f>#REF!</f>
        <v>#REF!</v>
      </c>
      <c r="O19" s="61" t="e">
        <f>#REF!</f>
        <v>#REF!</v>
      </c>
      <c r="P19" s="61" t="e">
        <f t="shared" si="1"/>
        <v>#REF!</v>
      </c>
    </row>
    <row r="20" spans="1:17" ht="15.75" thickBot="1">
      <c r="A20" s="33" t="e">
        <f>+#REF!</f>
        <v>#REF!</v>
      </c>
      <c r="B20" s="30" t="e">
        <f>+#REF!</f>
        <v>#REF!</v>
      </c>
      <c r="C20" s="29" t="e">
        <f>+#REF!</f>
        <v>#REF!</v>
      </c>
      <c r="D20" s="31" t="e">
        <f>+#REF!</f>
        <v>#REF!</v>
      </c>
      <c r="E20" s="63" t="e">
        <f>+#REF!</f>
        <v>#REF!</v>
      </c>
      <c r="F20" s="31" t="e">
        <f>+#REF!</f>
        <v>#REF!</v>
      </c>
      <c r="G20" s="31" t="e">
        <f>+#REF!</f>
        <v>#REF!</v>
      </c>
      <c r="H20" s="32" t="e">
        <f>+#REF!</f>
        <v>#REF!</v>
      </c>
      <c r="I20" s="64" t="e">
        <f>E20/IF(EXACT($C20,'Opciones y fórmulas'!$A$2),35,IF(EXACT($C20,'Opciones y fórmulas'!$A$3),30,IF(EXACT($C20,'Opciones y fórmulas'!$A$4),25,25)))</f>
        <v>#REF!</v>
      </c>
      <c r="J20" s="49" t="e">
        <f>+#REF!</f>
        <v>#REF!</v>
      </c>
      <c r="K20" s="58" t="e">
        <f>+#REF!</f>
        <v>#REF!</v>
      </c>
      <c r="L20" s="61" t="e">
        <f>#REF!</f>
        <v>#REF!</v>
      </c>
      <c r="M20" s="61" t="e">
        <f>#REF!</f>
        <v>#REF!</v>
      </c>
      <c r="N20" s="61" t="e">
        <f>#REF!</f>
        <v>#REF!</v>
      </c>
      <c r="O20" s="61" t="e">
        <f>#REF!</f>
        <v>#REF!</v>
      </c>
      <c r="P20" s="61" t="e">
        <f t="shared" si="1"/>
        <v>#REF!</v>
      </c>
      <c r="Q20" s="68"/>
    </row>
    <row r="21" spans="1:17" ht="15.75" thickBot="1">
      <c r="A21" s="33" t="e">
        <f>+#REF!</f>
        <v>#REF!</v>
      </c>
      <c r="B21" s="30" t="e">
        <f>+#REF!</f>
        <v>#REF!</v>
      </c>
      <c r="C21" s="29" t="e">
        <f>+#REF!</f>
        <v>#REF!</v>
      </c>
      <c r="D21" s="31" t="e">
        <f>+#REF!</f>
        <v>#REF!</v>
      </c>
      <c r="E21" s="31" t="e">
        <f>+#REF!</f>
        <v>#REF!</v>
      </c>
      <c r="F21" s="31" t="e">
        <f>+#REF!</f>
        <v>#REF!</v>
      </c>
      <c r="G21" s="31" t="e">
        <f>+#REF!</f>
        <v>#REF!</v>
      </c>
      <c r="H21" s="32" t="e">
        <f>+#REF!</f>
        <v>#REF!</v>
      </c>
      <c r="I21" s="34" t="e">
        <f>E21/IF(EXACT($C21,'Opciones y fórmulas'!$A$2),35,IF(EXACT($C21,'Opciones y fórmulas'!$A$3),30,IF(EXACT($C21,'Opciones y fórmulas'!$A$4),25,25)))</f>
        <v>#REF!</v>
      </c>
      <c r="J21" s="49" t="e">
        <f>+#REF!</f>
        <v>#REF!</v>
      </c>
      <c r="K21" s="58" t="e">
        <f>+#REF!</f>
        <v>#REF!</v>
      </c>
      <c r="L21" s="61" t="e">
        <f>#REF!</f>
        <v>#REF!</v>
      </c>
      <c r="M21" s="61" t="e">
        <f>#REF!</f>
        <v>#REF!</v>
      </c>
      <c r="N21" s="61" t="e">
        <f>#REF!</f>
        <v>#REF!</v>
      </c>
      <c r="O21" s="61" t="e">
        <f>#REF!</f>
        <v>#REF!</v>
      </c>
      <c r="P21" s="61" t="e">
        <f t="shared" si="1"/>
        <v>#REF!</v>
      </c>
    </row>
    <row r="22" spans="1:17" ht="15.75" thickBot="1">
      <c r="A22" s="33" t="e">
        <f>+#REF!</f>
        <v>#REF!</v>
      </c>
      <c r="B22" s="30" t="e">
        <f>+#REF!</f>
        <v>#REF!</v>
      </c>
      <c r="C22" s="29" t="e">
        <f>+#REF!</f>
        <v>#REF!</v>
      </c>
      <c r="D22" s="31" t="e">
        <f>+#REF!</f>
        <v>#REF!</v>
      </c>
      <c r="E22" s="31" t="e">
        <f>+#REF!</f>
        <v>#REF!</v>
      </c>
      <c r="F22" s="31" t="e">
        <f>+#REF!</f>
        <v>#REF!</v>
      </c>
      <c r="G22" s="31" t="e">
        <f>+#REF!</f>
        <v>#REF!</v>
      </c>
      <c r="H22" s="32" t="e">
        <f>+#REF!</f>
        <v>#REF!</v>
      </c>
      <c r="I22" s="34" t="e">
        <f>E22/IF(EXACT($C22,'Opciones y fórmulas'!$A$2),35,IF(EXACT($C22,'Opciones y fórmulas'!$A$3),30,IF(EXACT($C22,'Opciones y fórmulas'!$A$4),25,25)))</f>
        <v>#REF!</v>
      </c>
      <c r="J22" s="49" t="e">
        <f>+#REF!</f>
        <v>#REF!</v>
      </c>
      <c r="K22" s="58" t="e">
        <f>+#REF!</f>
        <v>#REF!</v>
      </c>
      <c r="L22" s="61" t="e">
        <f>#REF!</f>
        <v>#REF!</v>
      </c>
      <c r="M22" s="61" t="e">
        <f>#REF!</f>
        <v>#REF!</v>
      </c>
      <c r="N22" s="61" t="e">
        <f>#REF!</f>
        <v>#REF!</v>
      </c>
      <c r="O22" s="61" t="e">
        <f>#REF!</f>
        <v>#REF!</v>
      </c>
      <c r="P22" s="61" t="e">
        <f t="shared" si="1"/>
        <v>#REF!</v>
      </c>
    </row>
    <row r="23" spans="1:17" ht="15.75" thickBot="1">
      <c r="A23" s="33" t="e">
        <f>+#REF!</f>
        <v>#REF!</v>
      </c>
      <c r="B23" s="30" t="e">
        <f>+#REF!</f>
        <v>#REF!</v>
      </c>
      <c r="C23" s="29" t="e">
        <f>+#REF!</f>
        <v>#REF!</v>
      </c>
      <c r="D23" s="31" t="e">
        <f>+#REF!</f>
        <v>#REF!</v>
      </c>
      <c r="E23" s="31" t="e">
        <f>+#REF!</f>
        <v>#REF!</v>
      </c>
      <c r="F23" s="31" t="e">
        <f>+#REF!</f>
        <v>#REF!</v>
      </c>
      <c r="G23" s="31" t="e">
        <f>+#REF!</f>
        <v>#REF!</v>
      </c>
      <c r="H23" s="32" t="e">
        <f>+#REF!</f>
        <v>#REF!</v>
      </c>
      <c r="I23" s="34" t="e">
        <f>E23/IF(EXACT($C23,'Opciones y fórmulas'!$A$2),35,IF(EXACT($C23,'Opciones y fórmulas'!$A$3),30,IF(EXACT($C23,'Opciones y fórmulas'!$A$4),25,25)))</f>
        <v>#REF!</v>
      </c>
      <c r="J23" s="49" t="e">
        <f>+#REF!</f>
        <v>#REF!</v>
      </c>
      <c r="K23" s="58" t="e">
        <f>+#REF!</f>
        <v>#REF!</v>
      </c>
      <c r="L23" s="61" t="e">
        <f>#REF!</f>
        <v>#REF!</v>
      </c>
      <c r="M23" s="61" t="e">
        <f>#REF!</f>
        <v>#REF!</v>
      </c>
      <c r="N23" s="61" t="e">
        <f>#REF!</f>
        <v>#REF!</v>
      </c>
      <c r="O23" s="61" t="e">
        <f>#REF!</f>
        <v>#REF!</v>
      </c>
      <c r="P23" s="61" t="e">
        <f t="shared" si="1"/>
        <v>#REF!</v>
      </c>
    </row>
    <row r="24" spans="1:17" ht="15.75" thickBot="1">
      <c r="A24" s="33" t="e">
        <f>+#REF!</f>
        <v>#REF!</v>
      </c>
      <c r="B24" s="30" t="e">
        <f>+#REF!</f>
        <v>#REF!</v>
      </c>
      <c r="C24" s="29" t="e">
        <f>+#REF!</f>
        <v>#REF!</v>
      </c>
      <c r="D24" s="31" t="e">
        <f>+#REF!</f>
        <v>#REF!</v>
      </c>
      <c r="E24" s="31" t="e">
        <f>+#REF!</f>
        <v>#REF!</v>
      </c>
      <c r="F24" s="31" t="e">
        <f>+#REF!</f>
        <v>#REF!</v>
      </c>
      <c r="G24" s="31" t="e">
        <f>+#REF!</f>
        <v>#REF!</v>
      </c>
      <c r="H24" s="32" t="e">
        <f>+#REF!</f>
        <v>#REF!</v>
      </c>
      <c r="I24" s="34" t="e">
        <f>E24/IF(EXACT($C24,'Opciones y fórmulas'!$A$2),35,IF(EXACT($C24,'Opciones y fórmulas'!$A$3),30,IF(EXACT($C24,'Opciones y fórmulas'!$A$4),25,25)))</f>
        <v>#REF!</v>
      </c>
      <c r="J24" s="49" t="e">
        <f>+#REF!</f>
        <v>#REF!</v>
      </c>
      <c r="K24" s="58" t="e">
        <f>+#REF!</f>
        <v>#REF!</v>
      </c>
      <c r="L24" s="61" t="e">
        <f>#REF!</f>
        <v>#REF!</v>
      </c>
      <c r="M24" s="61" t="e">
        <f>#REF!</f>
        <v>#REF!</v>
      </c>
      <c r="N24" s="61" t="e">
        <f>#REF!</f>
        <v>#REF!</v>
      </c>
      <c r="O24" s="61" t="e">
        <f>#REF!</f>
        <v>#REF!</v>
      </c>
      <c r="P24" s="61" t="e">
        <f t="shared" si="1"/>
        <v>#REF!</v>
      </c>
    </row>
    <row r="25" spans="1:17" ht="15.75" thickBot="1">
      <c r="A25" s="33" t="e">
        <f>+#REF!</f>
        <v>#REF!</v>
      </c>
      <c r="B25" s="30" t="e">
        <f>+#REF!</f>
        <v>#REF!</v>
      </c>
      <c r="C25" s="29" t="e">
        <f>+#REF!</f>
        <v>#REF!</v>
      </c>
      <c r="D25" s="31" t="e">
        <f>+#REF!</f>
        <v>#REF!</v>
      </c>
      <c r="E25" s="31" t="e">
        <f>+#REF!</f>
        <v>#REF!</v>
      </c>
      <c r="F25" s="31" t="e">
        <f>+#REF!</f>
        <v>#REF!</v>
      </c>
      <c r="G25" s="31" t="e">
        <f>+#REF!</f>
        <v>#REF!</v>
      </c>
      <c r="H25" s="32" t="e">
        <f>+#REF!</f>
        <v>#REF!</v>
      </c>
      <c r="I25" s="34" t="e">
        <f>E25/IF(EXACT($C25,'Opciones y fórmulas'!$A$2),35,IF(EXACT($C25,'Opciones y fórmulas'!$A$3),30,IF(EXACT($C25,'Opciones y fórmulas'!$A$4),25,25)))</f>
        <v>#REF!</v>
      </c>
      <c r="J25" s="49" t="e">
        <f>+#REF!</f>
        <v>#REF!</v>
      </c>
      <c r="K25" s="58" t="e">
        <f>+#REF!</f>
        <v>#REF!</v>
      </c>
      <c r="L25" s="61" t="e">
        <f>#REF!</f>
        <v>#REF!</v>
      </c>
      <c r="M25" s="61" t="e">
        <f>#REF!</f>
        <v>#REF!</v>
      </c>
      <c r="N25" s="61" t="e">
        <f>#REF!</f>
        <v>#REF!</v>
      </c>
      <c r="O25" s="61" t="e">
        <f>#REF!</f>
        <v>#REF!</v>
      </c>
      <c r="P25" s="61" t="e">
        <f t="shared" si="1"/>
        <v>#REF!</v>
      </c>
    </row>
    <row r="26" spans="1:17" ht="15.75" thickBot="1">
      <c r="A26" s="33" t="e">
        <f>+#REF!</f>
        <v>#REF!</v>
      </c>
      <c r="B26" s="30" t="e">
        <f>+#REF!</f>
        <v>#REF!</v>
      </c>
      <c r="C26" s="29" t="e">
        <f>+#REF!</f>
        <v>#REF!</v>
      </c>
      <c r="D26" s="31" t="e">
        <f>+#REF!</f>
        <v>#REF!</v>
      </c>
      <c r="E26" s="31" t="e">
        <f>+#REF!</f>
        <v>#REF!</v>
      </c>
      <c r="F26" s="31" t="e">
        <f>+#REF!</f>
        <v>#REF!</v>
      </c>
      <c r="G26" s="31" t="e">
        <f>+#REF!</f>
        <v>#REF!</v>
      </c>
      <c r="H26" s="32" t="e">
        <f>+#REF!</f>
        <v>#REF!</v>
      </c>
      <c r="I26" s="34" t="e">
        <f>E26/IF(EXACT($C26,'Opciones y fórmulas'!$A$2),35,IF(EXACT($C26,'Opciones y fórmulas'!$A$3),30,IF(EXACT($C26,'Opciones y fórmulas'!$A$4),25,25)))</f>
        <v>#REF!</v>
      </c>
      <c r="J26" s="49" t="e">
        <f>+#REF!</f>
        <v>#REF!</v>
      </c>
      <c r="K26" s="58" t="e">
        <f>+#REF!</f>
        <v>#REF!</v>
      </c>
      <c r="L26" s="61" t="e">
        <f>#REF!</f>
        <v>#REF!</v>
      </c>
      <c r="M26" s="61" t="e">
        <f>#REF!</f>
        <v>#REF!</v>
      </c>
      <c r="N26" s="61" t="e">
        <f>#REF!</f>
        <v>#REF!</v>
      </c>
      <c r="O26" s="61" t="e">
        <f>#REF!</f>
        <v>#REF!</v>
      </c>
      <c r="P26" s="61" t="e">
        <f t="shared" si="1"/>
        <v>#REF!</v>
      </c>
    </row>
    <row r="27" spans="1:17" ht="15.75" thickBot="1">
      <c r="A27" s="33" t="e">
        <f>+#REF!</f>
        <v>#REF!</v>
      </c>
      <c r="B27" s="30" t="e">
        <f>+#REF!</f>
        <v>#REF!</v>
      </c>
      <c r="C27" s="29" t="e">
        <f>+#REF!</f>
        <v>#REF!</v>
      </c>
      <c r="D27" s="31" t="e">
        <f>+#REF!</f>
        <v>#REF!</v>
      </c>
      <c r="E27" s="31" t="e">
        <f>+#REF!</f>
        <v>#REF!</v>
      </c>
      <c r="F27" s="31" t="e">
        <f>+#REF!</f>
        <v>#REF!</v>
      </c>
      <c r="G27" s="31" t="e">
        <f>+#REF!</f>
        <v>#REF!</v>
      </c>
      <c r="H27" s="32" t="e">
        <f>+#REF!</f>
        <v>#REF!</v>
      </c>
      <c r="I27" s="34" t="e">
        <f>E27/IF(EXACT($C27,'Opciones y fórmulas'!$A$2),35,IF(EXACT($C27,'Opciones y fórmulas'!$A$3),30,IF(EXACT($C27,'Opciones y fórmulas'!$A$4),25,25)))</f>
        <v>#REF!</v>
      </c>
      <c r="J27" s="49" t="e">
        <f>+#REF!</f>
        <v>#REF!</v>
      </c>
      <c r="K27" s="58" t="e">
        <f>+#REF!</f>
        <v>#REF!</v>
      </c>
      <c r="L27" s="61" t="e">
        <f>#REF!</f>
        <v>#REF!</v>
      </c>
      <c r="M27" s="61" t="e">
        <f>#REF!</f>
        <v>#REF!</v>
      </c>
      <c r="N27" s="61" t="e">
        <f>#REF!</f>
        <v>#REF!</v>
      </c>
      <c r="O27" s="61" t="e">
        <f>#REF!</f>
        <v>#REF!</v>
      </c>
      <c r="P27" s="61" t="e">
        <f t="shared" si="1"/>
        <v>#REF!</v>
      </c>
    </row>
    <row r="28" spans="1:17" ht="15.75" thickBot="1">
      <c r="A28" s="33" t="e">
        <f>+#REF!</f>
        <v>#REF!</v>
      </c>
      <c r="B28" s="30" t="e">
        <f>+#REF!</f>
        <v>#REF!</v>
      </c>
      <c r="C28" s="29" t="e">
        <f>+#REF!</f>
        <v>#REF!</v>
      </c>
      <c r="D28" s="31" t="e">
        <f>+#REF!</f>
        <v>#REF!</v>
      </c>
      <c r="E28" s="31" t="e">
        <f>+#REF!</f>
        <v>#REF!</v>
      </c>
      <c r="F28" s="31" t="e">
        <f>+#REF!</f>
        <v>#REF!</v>
      </c>
      <c r="G28" s="31" t="e">
        <f>+#REF!</f>
        <v>#REF!</v>
      </c>
      <c r="H28" s="32" t="e">
        <f>+#REF!</f>
        <v>#REF!</v>
      </c>
      <c r="I28" s="34" t="e">
        <f>E28/IF(EXACT($C28,'Opciones y fórmulas'!$A$2),35,IF(EXACT($C28,'Opciones y fórmulas'!$A$3),30,IF(EXACT($C28,'Opciones y fórmulas'!$A$4),25,25)))</f>
        <v>#REF!</v>
      </c>
      <c r="J28" s="49" t="e">
        <f>+#REF!</f>
        <v>#REF!</v>
      </c>
      <c r="K28" s="58" t="e">
        <f>+#REF!</f>
        <v>#REF!</v>
      </c>
      <c r="L28" s="61" t="e">
        <f>#REF!</f>
        <v>#REF!</v>
      </c>
      <c r="M28" s="61" t="e">
        <f>#REF!</f>
        <v>#REF!</v>
      </c>
      <c r="N28" s="61" t="e">
        <f>#REF!</f>
        <v>#REF!</v>
      </c>
      <c r="O28" s="61" t="e">
        <f>#REF!</f>
        <v>#REF!</v>
      </c>
      <c r="P28" s="61" t="e">
        <f t="shared" si="1"/>
        <v>#REF!</v>
      </c>
    </row>
    <row r="29" spans="1:17" ht="15.75" thickBot="1">
      <c r="A29" s="33" t="e">
        <f>+#REF!</f>
        <v>#REF!</v>
      </c>
      <c r="B29" s="30" t="e">
        <f>+#REF!</f>
        <v>#REF!</v>
      </c>
      <c r="C29" s="29" t="e">
        <f>+#REF!</f>
        <v>#REF!</v>
      </c>
      <c r="D29" s="31" t="e">
        <f>+#REF!</f>
        <v>#REF!</v>
      </c>
      <c r="E29" s="31" t="e">
        <f>+#REF!</f>
        <v>#REF!</v>
      </c>
      <c r="F29" s="31" t="e">
        <f>+#REF!</f>
        <v>#REF!</v>
      </c>
      <c r="G29" s="31" t="e">
        <f>+#REF!</f>
        <v>#REF!</v>
      </c>
      <c r="H29" s="32" t="e">
        <f>+#REF!</f>
        <v>#REF!</v>
      </c>
      <c r="I29" s="34" t="e">
        <f>E29/IF(EXACT($C29,'Opciones y fórmulas'!$A$2),35,IF(EXACT($C29,'Opciones y fórmulas'!$A$3),30,IF(EXACT($C29,'Opciones y fórmulas'!$A$4),25,25)))</f>
        <v>#REF!</v>
      </c>
      <c r="J29" s="49" t="e">
        <f>+#REF!</f>
        <v>#REF!</v>
      </c>
      <c r="K29" s="58" t="e">
        <f>+#REF!</f>
        <v>#REF!</v>
      </c>
      <c r="L29" s="61" t="e">
        <f>#REF!</f>
        <v>#REF!</v>
      </c>
      <c r="M29" s="61" t="e">
        <f>#REF!</f>
        <v>#REF!</v>
      </c>
      <c r="N29" s="61" t="e">
        <f>#REF!</f>
        <v>#REF!</v>
      </c>
      <c r="O29" s="61" t="e">
        <f>#REF!</f>
        <v>#REF!</v>
      </c>
      <c r="P29" s="61" t="e">
        <f t="shared" si="1"/>
        <v>#REF!</v>
      </c>
    </row>
    <row r="30" spans="1:17" ht="15.75" thickBot="1">
      <c r="A30" s="35" t="e">
        <f>+#REF!</f>
        <v>#REF!</v>
      </c>
      <c r="B30" s="36" t="e">
        <f>+#REF!</f>
        <v>#REF!</v>
      </c>
      <c r="C30" s="37" t="e">
        <f>+#REF!</f>
        <v>#REF!</v>
      </c>
      <c r="D30" s="38" t="e">
        <f>+#REF!</f>
        <v>#REF!</v>
      </c>
      <c r="E30" s="38" t="e">
        <f>+#REF!</f>
        <v>#REF!</v>
      </c>
      <c r="F30" s="38" t="e">
        <f>+#REF!</f>
        <v>#REF!</v>
      </c>
      <c r="G30" s="38" t="e">
        <f>+#REF!</f>
        <v>#REF!</v>
      </c>
      <c r="H30" s="39" t="e">
        <f>+#REF!</f>
        <v>#REF!</v>
      </c>
      <c r="I30" s="40" t="e">
        <f>E30/IF(EXACT($C30,'Opciones y fórmulas'!$A$2),35,IF(EXACT($C30,'Opciones y fórmulas'!$A$3),30,IF(EXACT($C30,'Opciones y fórmulas'!$A$4),25,25)))</f>
        <v>#REF!</v>
      </c>
      <c r="J30" s="50" t="e">
        <f>+#REF!</f>
        <v>#REF!</v>
      </c>
      <c r="K30" s="59" t="e">
        <f>+#REF!</f>
        <v>#REF!</v>
      </c>
      <c r="L30" s="61" t="e">
        <f>#REF!</f>
        <v>#REF!</v>
      </c>
      <c r="M30" s="61" t="e">
        <f>#REF!</f>
        <v>#REF!</v>
      </c>
      <c r="N30" s="61" t="e">
        <f>#REF!</f>
        <v>#REF!</v>
      </c>
      <c r="O30" s="61" t="e">
        <f>#REF!</f>
        <v>#REF!</v>
      </c>
      <c r="P30" s="61" t="e">
        <f t="shared" si="1"/>
        <v>#REF!</v>
      </c>
      <c r="Q30" s="60" t="s">
        <v>64</v>
      </c>
    </row>
    <row r="31" spans="1:17" ht="15.75" thickBot="1">
      <c r="A31" s="33" t="e">
        <f>+#REF!</f>
        <v>#REF!</v>
      </c>
      <c r="B31" s="30" t="e">
        <f>+#REF!</f>
        <v>#REF!</v>
      </c>
      <c r="C31" s="29" t="e">
        <f>+#REF!</f>
        <v>#REF!</v>
      </c>
      <c r="D31" s="31" t="e">
        <f>+#REF!</f>
        <v>#REF!</v>
      </c>
      <c r="E31" s="31" t="e">
        <f>+#REF!</f>
        <v>#REF!</v>
      </c>
      <c r="F31" s="31" t="e">
        <f>+#REF!</f>
        <v>#REF!</v>
      </c>
      <c r="G31" s="31" t="e">
        <f>+#REF!</f>
        <v>#REF!</v>
      </c>
      <c r="H31" s="32" t="e">
        <f>+#REF!</f>
        <v>#REF!</v>
      </c>
      <c r="I31" s="34" t="e">
        <f>E31/IF(EXACT($C31,'Opciones y fórmulas'!$A$2),35,IF(EXACT($C31,'Opciones y fórmulas'!$A$3),30,IF(EXACT($C31,'Opciones y fórmulas'!$A$4),25,25)))</f>
        <v>#REF!</v>
      </c>
      <c r="J31" s="49" t="e">
        <f>+#REF!</f>
        <v>#REF!</v>
      </c>
      <c r="K31" s="58" t="e">
        <f>+#REF!</f>
        <v>#REF!</v>
      </c>
      <c r="L31" s="61" t="e">
        <f>#REF!</f>
        <v>#REF!</v>
      </c>
      <c r="M31" s="61" t="e">
        <f>#REF!</f>
        <v>#REF!</v>
      </c>
      <c r="N31" s="61" t="e">
        <f>#REF!</f>
        <v>#REF!</v>
      </c>
      <c r="O31" s="61" t="e">
        <f>#REF!</f>
        <v>#REF!</v>
      </c>
      <c r="P31" s="61" t="e">
        <f t="shared" si="1"/>
        <v>#REF!</v>
      </c>
    </row>
    <row r="32" spans="1:17" ht="15.75" thickBot="1">
      <c r="A32" s="33" t="e">
        <f>+#REF!</f>
        <v>#REF!</v>
      </c>
      <c r="B32" s="30" t="e">
        <f>+#REF!</f>
        <v>#REF!</v>
      </c>
      <c r="C32" s="29" t="e">
        <f>+#REF!</f>
        <v>#REF!</v>
      </c>
      <c r="D32" s="31" t="e">
        <f>+#REF!</f>
        <v>#REF!</v>
      </c>
      <c r="E32" s="31" t="e">
        <f>+#REF!</f>
        <v>#REF!</v>
      </c>
      <c r="F32" s="31" t="e">
        <f>+#REF!</f>
        <v>#REF!</v>
      </c>
      <c r="G32" s="31" t="e">
        <f>+#REF!</f>
        <v>#REF!</v>
      </c>
      <c r="H32" s="32" t="e">
        <f>+#REF!</f>
        <v>#REF!</v>
      </c>
      <c r="I32" s="34" t="e">
        <f>E32/IF(EXACT($C32,'Opciones y fórmulas'!$A$2),35,IF(EXACT($C32,'Opciones y fórmulas'!$A$3),30,IF(EXACT($C32,'Opciones y fórmulas'!$A$4),25,25)))</f>
        <v>#REF!</v>
      </c>
      <c r="J32" s="49" t="e">
        <f>+#REF!</f>
        <v>#REF!</v>
      </c>
      <c r="K32" s="58" t="e">
        <f>+#REF!</f>
        <v>#REF!</v>
      </c>
      <c r="L32" s="61" t="e">
        <f>#REF!</f>
        <v>#REF!</v>
      </c>
      <c r="M32" s="61" t="e">
        <f>#REF!</f>
        <v>#REF!</v>
      </c>
      <c r="N32" s="61" t="e">
        <f>#REF!</f>
        <v>#REF!</v>
      </c>
      <c r="O32" s="61" t="e">
        <f>#REF!</f>
        <v>#REF!</v>
      </c>
      <c r="P32" s="61" t="e">
        <f t="shared" si="1"/>
        <v>#REF!</v>
      </c>
    </row>
    <row r="33" spans="1:17" ht="15.75" thickBot="1">
      <c r="A33" s="33" t="e">
        <f>+#REF!</f>
        <v>#REF!</v>
      </c>
      <c r="B33" s="30" t="e">
        <f>+#REF!</f>
        <v>#REF!</v>
      </c>
      <c r="C33" s="29" t="e">
        <f>+#REF!</f>
        <v>#REF!</v>
      </c>
      <c r="D33" s="31" t="e">
        <f>+#REF!</f>
        <v>#REF!</v>
      </c>
      <c r="E33" s="31" t="e">
        <f>+#REF!</f>
        <v>#REF!</v>
      </c>
      <c r="F33" s="31" t="e">
        <f>+#REF!</f>
        <v>#REF!</v>
      </c>
      <c r="G33" s="31" t="e">
        <f>+#REF!</f>
        <v>#REF!</v>
      </c>
      <c r="H33" s="32" t="e">
        <f>+#REF!</f>
        <v>#REF!</v>
      </c>
      <c r="I33" s="34" t="e">
        <f>E33/IF(EXACT($C33,'Opciones y fórmulas'!$A$2),35,IF(EXACT($C33,'Opciones y fórmulas'!$A$3),30,IF(EXACT($C33,'Opciones y fórmulas'!$A$4),25,25)))</f>
        <v>#REF!</v>
      </c>
      <c r="J33" s="49" t="e">
        <f>+#REF!</f>
        <v>#REF!</v>
      </c>
      <c r="K33" s="58" t="e">
        <f>+#REF!</f>
        <v>#REF!</v>
      </c>
      <c r="L33" s="61" t="e">
        <f>#REF!</f>
        <v>#REF!</v>
      </c>
      <c r="M33" s="61" t="e">
        <f>#REF!</f>
        <v>#REF!</v>
      </c>
      <c r="N33" s="61" t="e">
        <f>#REF!</f>
        <v>#REF!</v>
      </c>
      <c r="O33" s="61" t="e">
        <f>#REF!</f>
        <v>#REF!</v>
      </c>
      <c r="P33" s="61" t="e">
        <f t="shared" si="1"/>
        <v>#REF!</v>
      </c>
    </row>
    <row r="34" spans="1:17" ht="15.75" thickBot="1">
      <c r="A34" s="33" t="e">
        <f>+#REF!</f>
        <v>#REF!</v>
      </c>
      <c r="B34" s="30" t="e">
        <f>+#REF!</f>
        <v>#REF!</v>
      </c>
      <c r="C34" s="29" t="e">
        <f>+#REF!</f>
        <v>#REF!</v>
      </c>
      <c r="D34" s="31" t="e">
        <f>+#REF!</f>
        <v>#REF!</v>
      </c>
      <c r="E34" s="31" t="e">
        <f>+#REF!</f>
        <v>#REF!</v>
      </c>
      <c r="F34" s="31" t="e">
        <f>+#REF!</f>
        <v>#REF!</v>
      </c>
      <c r="G34" s="31" t="e">
        <f>+#REF!</f>
        <v>#REF!</v>
      </c>
      <c r="H34" s="32" t="e">
        <f>+#REF!</f>
        <v>#REF!</v>
      </c>
      <c r="I34" s="34" t="e">
        <f>E34/IF(EXACT($C34,'Opciones y fórmulas'!$A$2),35,IF(EXACT($C34,'Opciones y fórmulas'!$A$3),30,IF(EXACT($C34,'Opciones y fórmulas'!$A$4),25,25)))</f>
        <v>#REF!</v>
      </c>
      <c r="J34" s="49" t="e">
        <f>+#REF!</f>
        <v>#REF!</v>
      </c>
      <c r="K34" s="58" t="e">
        <f>+#REF!</f>
        <v>#REF!</v>
      </c>
      <c r="L34" s="61" t="e">
        <f>#REF!</f>
        <v>#REF!</v>
      </c>
      <c r="M34" s="61" t="e">
        <f>#REF!</f>
        <v>#REF!</v>
      </c>
      <c r="N34" s="61" t="e">
        <f>#REF!</f>
        <v>#REF!</v>
      </c>
      <c r="O34" s="61" t="e">
        <f>#REF!</f>
        <v>#REF!</v>
      </c>
      <c r="P34" s="61" t="e">
        <f t="shared" si="1"/>
        <v>#REF!</v>
      </c>
    </row>
    <row r="35" spans="1:17" ht="15.75" thickBot="1">
      <c r="A35" s="33" t="e">
        <f>+#REF!</f>
        <v>#REF!</v>
      </c>
      <c r="B35" s="30" t="e">
        <f>+#REF!</f>
        <v>#REF!</v>
      </c>
      <c r="C35" s="29" t="e">
        <f>+#REF!</f>
        <v>#REF!</v>
      </c>
      <c r="D35" s="31" t="e">
        <f>+#REF!</f>
        <v>#REF!</v>
      </c>
      <c r="E35" s="31" t="e">
        <f>+#REF!</f>
        <v>#REF!</v>
      </c>
      <c r="F35" s="31" t="e">
        <f>+#REF!</f>
        <v>#REF!</v>
      </c>
      <c r="G35" s="31" t="e">
        <f>+#REF!</f>
        <v>#REF!</v>
      </c>
      <c r="H35" s="32" t="e">
        <f>+#REF!</f>
        <v>#REF!</v>
      </c>
      <c r="I35" s="34" t="e">
        <f>E35/IF(EXACT($C35,'Opciones y fórmulas'!$A$2),35,IF(EXACT($C35,'Opciones y fórmulas'!$A$3),30,IF(EXACT($C35,'Opciones y fórmulas'!$A$4),25,25)))</f>
        <v>#REF!</v>
      </c>
      <c r="J35" s="49" t="e">
        <f>+#REF!</f>
        <v>#REF!</v>
      </c>
      <c r="K35" s="58" t="e">
        <f>+#REF!</f>
        <v>#REF!</v>
      </c>
      <c r="L35" s="61" t="e">
        <f>#REF!</f>
        <v>#REF!</v>
      </c>
      <c r="M35" s="61" t="e">
        <f>#REF!</f>
        <v>#REF!</v>
      </c>
      <c r="N35" s="61" t="e">
        <f>#REF!</f>
        <v>#REF!</v>
      </c>
      <c r="O35" s="61" t="e">
        <f>#REF!</f>
        <v>#REF!</v>
      </c>
      <c r="P35" s="61" t="e">
        <f t="shared" si="1"/>
        <v>#REF!</v>
      </c>
    </row>
    <row r="36" spans="1:17" ht="15.75" thickBot="1">
      <c r="A36" s="33" t="e">
        <f>+#REF!</f>
        <v>#REF!</v>
      </c>
      <c r="B36" s="30" t="e">
        <f>+#REF!</f>
        <v>#REF!</v>
      </c>
      <c r="C36" s="29" t="e">
        <f>+#REF!</f>
        <v>#REF!</v>
      </c>
      <c r="D36" s="31" t="e">
        <f>+#REF!</f>
        <v>#REF!</v>
      </c>
      <c r="E36" s="31" t="e">
        <f>+#REF!</f>
        <v>#REF!</v>
      </c>
      <c r="F36" s="31" t="e">
        <f>+#REF!</f>
        <v>#REF!</v>
      </c>
      <c r="G36" s="31" t="e">
        <f>+#REF!</f>
        <v>#REF!</v>
      </c>
      <c r="H36" s="32" t="e">
        <f>+#REF!</f>
        <v>#REF!</v>
      </c>
      <c r="I36" s="34" t="e">
        <f>E36/IF(EXACT($C36,'Opciones y fórmulas'!$A$2),35,IF(EXACT($C36,'Opciones y fórmulas'!$A$3),30,IF(EXACT($C36,'Opciones y fórmulas'!$A$4),25,25)))</f>
        <v>#REF!</v>
      </c>
      <c r="J36" s="49" t="e">
        <f>+#REF!</f>
        <v>#REF!</v>
      </c>
      <c r="K36" s="58" t="e">
        <f>+#REF!</f>
        <v>#REF!</v>
      </c>
      <c r="L36" s="61" t="e">
        <f>#REF!</f>
        <v>#REF!</v>
      </c>
      <c r="M36" s="61" t="e">
        <f>#REF!</f>
        <v>#REF!</v>
      </c>
      <c r="N36" s="61" t="e">
        <f>#REF!</f>
        <v>#REF!</v>
      </c>
      <c r="O36" s="61" t="e">
        <f>#REF!</f>
        <v>#REF!</v>
      </c>
      <c r="P36" s="61" t="e">
        <f t="shared" si="1"/>
        <v>#REF!</v>
      </c>
    </row>
    <row r="37" spans="1:17" ht="15.75" thickBot="1">
      <c r="A37" s="33" t="e">
        <f>+#REF!</f>
        <v>#REF!</v>
      </c>
      <c r="B37" s="30" t="e">
        <f>+#REF!</f>
        <v>#REF!</v>
      </c>
      <c r="C37" s="29" t="e">
        <f>+#REF!</f>
        <v>#REF!</v>
      </c>
      <c r="D37" s="31" t="e">
        <f>+#REF!</f>
        <v>#REF!</v>
      </c>
      <c r="E37" s="31" t="e">
        <f>+#REF!</f>
        <v>#REF!</v>
      </c>
      <c r="F37" s="31" t="e">
        <f>+#REF!</f>
        <v>#REF!</v>
      </c>
      <c r="G37" s="31" t="e">
        <f>+#REF!</f>
        <v>#REF!</v>
      </c>
      <c r="H37" s="32" t="e">
        <f>+#REF!</f>
        <v>#REF!</v>
      </c>
      <c r="I37" s="34" t="e">
        <f>E37/IF(EXACT($C37,'Opciones y fórmulas'!$A$2),35,IF(EXACT($C37,'Opciones y fórmulas'!$A$3),30,IF(EXACT($C37,'Opciones y fórmulas'!$A$4),25,25)))</f>
        <v>#REF!</v>
      </c>
      <c r="J37" s="49" t="e">
        <f>+#REF!</f>
        <v>#REF!</v>
      </c>
      <c r="K37" s="58" t="e">
        <f>+#REF!</f>
        <v>#REF!</v>
      </c>
      <c r="L37" s="61" t="e">
        <f>#REF!</f>
        <v>#REF!</v>
      </c>
      <c r="M37" s="61" t="e">
        <f>#REF!</f>
        <v>#REF!</v>
      </c>
      <c r="N37" s="61" t="e">
        <f>#REF!</f>
        <v>#REF!</v>
      </c>
      <c r="O37" s="61" t="e">
        <f>#REF!</f>
        <v>#REF!</v>
      </c>
      <c r="P37" s="61" t="e">
        <f t="shared" si="1"/>
        <v>#REF!</v>
      </c>
    </row>
    <row r="38" spans="1:17" ht="15.75" thickBot="1">
      <c r="A38" s="33" t="e">
        <f>+#REF!</f>
        <v>#REF!</v>
      </c>
      <c r="B38" s="30" t="e">
        <f>+#REF!</f>
        <v>#REF!</v>
      </c>
      <c r="C38" s="29" t="e">
        <f>+#REF!</f>
        <v>#REF!</v>
      </c>
      <c r="D38" s="31" t="e">
        <f>+#REF!</f>
        <v>#REF!</v>
      </c>
      <c r="E38" s="31" t="e">
        <f>+#REF!</f>
        <v>#REF!</v>
      </c>
      <c r="F38" s="31" t="e">
        <f>+#REF!</f>
        <v>#REF!</v>
      </c>
      <c r="G38" s="31" t="e">
        <f>+#REF!</f>
        <v>#REF!</v>
      </c>
      <c r="H38" s="32" t="e">
        <f>+#REF!</f>
        <v>#REF!</v>
      </c>
      <c r="I38" s="34" t="e">
        <f>E38/IF(EXACT($C38,'Opciones y fórmulas'!$A$2),35,IF(EXACT($C38,'Opciones y fórmulas'!$A$3),30,IF(EXACT($C38,'Opciones y fórmulas'!$A$4),25,25)))</f>
        <v>#REF!</v>
      </c>
      <c r="J38" s="49" t="e">
        <f>+#REF!</f>
        <v>#REF!</v>
      </c>
      <c r="K38" s="58" t="e">
        <f>+#REF!</f>
        <v>#REF!</v>
      </c>
      <c r="L38" s="61" t="e">
        <f>#REF!</f>
        <v>#REF!</v>
      </c>
      <c r="M38" s="61" t="e">
        <f>#REF!</f>
        <v>#REF!</v>
      </c>
      <c r="N38" s="61" t="e">
        <f>#REF!</f>
        <v>#REF!</v>
      </c>
      <c r="O38" s="61" t="e">
        <f>#REF!</f>
        <v>#REF!</v>
      </c>
      <c r="P38" s="61" t="e">
        <f t="shared" si="1"/>
        <v>#REF!</v>
      </c>
      <c r="Q38" s="68"/>
    </row>
    <row r="39" spans="1:17" ht="15.75" thickBot="1">
      <c r="A39" s="33" t="e">
        <f>+#REF!</f>
        <v>#REF!</v>
      </c>
      <c r="B39" s="30" t="e">
        <f>+#REF!</f>
        <v>#REF!</v>
      </c>
      <c r="C39" s="29" t="e">
        <f>+#REF!</f>
        <v>#REF!</v>
      </c>
      <c r="D39" s="31" t="e">
        <f>+#REF!</f>
        <v>#REF!</v>
      </c>
      <c r="E39" s="31" t="e">
        <f>+#REF!</f>
        <v>#REF!</v>
      </c>
      <c r="F39" s="31" t="e">
        <f>+#REF!</f>
        <v>#REF!</v>
      </c>
      <c r="G39" s="31" t="e">
        <f>+#REF!</f>
        <v>#REF!</v>
      </c>
      <c r="H39" s="32" t="e">
        <f>+#REF!</f>
        <v>#REF!</v>
      </c>
      <c r="I39" s="34" t="e">
        <f>E39/IF(EXACT($C39,'Opciones y fórmulas'!$A$2),35,IF(EXACT($C39,'Opciones y fórmulas'!$A$3),30,IF(EXACT($C39,'Opciones y fórmulas'!$A$4),25,25)))</f>
        <v>#REF!</v>
      </c>
      <c r="J39" s="49" t="e">
        <f>+#REF!</f>
        <v>#REF!</v>
      </c>
      <c r="K39" s="58" t="e">
        <f>+#REF!</f>
        <v>#REF!</v>
      </c>
      <c r="L39" s="61" t="e">
        <f>#REF!</f>
        <v>#REF!</v>
      </c>
      <c r="M39" s="61" t="e">
        <f>#REF!</f>
        <v>#REF!</v>
      </c>
      <c r="N39" s="61" t="e">
        <f>#REF!</f>
        <v>#REF!</v>
      </c>
      <c r="O39" s="61" t="e">
        <f>#REF!</f>
        <v>#REF!</v>
      </c>
      <c r="P39" s="61" t="e">
        <f t="shared" si="1"/>
        <v>#REF!</v>
      </c>
    </row>
    <row r="40" spans="1:17" ht="15.75" thickBot="1">
      <c r="A40" s="33" t="e">
        <f>+#REF!</f>
        <v>#REF!</v>
      </c>
      <c r="B40" s="30" t="e">
        <f>+#REF!</f>
        <v>#REF!</v>
      </c>
      <c r="C40" s="29" t="e">
        <f>+#REF!</f>
        <v>#REF!</v>
      </c>
      <c r="D40" s="31" t="e">
        <f>+#REF!</f>
        <v>#REF!</v>
      </c>
      <c r="E40" s="41" t="e">
        <f>+#REF!</f>
        <v>#REF!</v>
      </c>
      <c r="F40" s="31" t="e">
        <f>+#REF!</f>
        <v>#REF!</v>
      </c>
      <c r="G40" s="31" t="e">
        <f>+#REF!</f>
        <v>#REF!</v>
      </c>
      <c r="H40" s="32" t="e">
        <f>+#REF!</f>
        <v>#REF!</v>
      </c>
      <c r="I40" s="42" t="e">
        <f>E40/IF(EXACT($C40,'Opciones y fórmulas'!$A$2),35,IF(EXACT($C40,'Opciones y fórmulas'!$A$3),30,IF(EXACT($C40,'Opciones y fórmulas'!$A$4),25,25)))</f>
        <v>#REF!</v>
      </c>
      <c r="J40" s="49" t="e">
        <f>+#REF!</f>
        <v>#REF!</v>
      </c>
      <c r="K40" s="58" t="e">
        <f>+#REF!</f>
        <v>#REF!</v>
      </c>
      <c r="L40" s="61" t="e">
        <f>#REF!</f>
        <v>#REF!</v>
      </c>
      <c r="M40" s="61" t="e">
        <f>#REF!</f>
        <v>#REF!</v>
      </c>
      <c r="N40" s="61" t="e">
        <f>#REF!</f>
        <v>#REF!</v>
      </c>
      <c r="O40" s="61" t="e">
        <f>#REF!</f>
        <v>#REF!</v>
      </c>
      <c r="P40" s="61" t="e">
        <f t="shared" si="1"/>
        <v>#REF!</v>
      </c>
      <c r="Q40" s="68"/>
    </row>
    <row r="41" spans="1:17" ht="15.75" thickBot="1">
      <c r="A41" s="33" t="e">
        <f>+#REF!</f>
        <v>#REF!</v>
      </c>
      <c r="B41" s="30" t="e">
        <f>+#REF!</f>
        <v>#REF!</v>
      </c>
      <c r="C41" s="29" t="e">
        <f>+#REF!</f>
        <v>#REF!</v>
      </c>
      <c r="D41" s="31" t="e">
        <f>+#REF!</f>
        <v>#REF!</v>
      </c>
      <c r="E41" s="31" t="e">
        <f>+#REF!</f>
        <v>#REF!</v>
      </c>
      <c r="F41" s="31" t="e">
        <f>+#REF!</f>
        <v>#REF!</v>
      </c>
      <c r="G41" s="31" t="e">
        <f>+#REF!</f>
        <v>#REF!</v>
      </c>
      <c r="H41" s="32" t="e">
        <f>+#REF!</f>
        <v>#REF!</v>
      </c>
      <c r="I41" s="34" t="e">
        <f>E41/IF(EXACT($C41,'Opciones y fórmulas'!$A$2),35,IF(EXACT($C41,'Opciones y fórmulas'!$A$3),30,IF(EXACT($C41,'Opciones y fórmulas'!$A$4),25,25)))</f>
        <v>#REF!</v>
      </c>
      <c r="J41" s="49" t="e">
        <f>+#REF!</f>
        <v>#REF!</v>
      </c>
      <c r="K41" s="58" t="e">
        <f>+#REF!</f>
        <v>#REF!</v>
      </c>
      <c r="L41" s="61" t="e">
        <f>#REF!</f>
        <v>#REF!</v>
      </c>
      <c r="M41" s="61" t="e">
        <f>#REF!</f>
        <v>#REF!</v>
      </c>
      <c r="N41" s="61" t="e">
        <f>#REF!</f>
        <v>#REF!</v>
      </c>
      <c r="O41" s="61" t="e">
        <f>#REF!</f>
        <v>#REF!</v>
      </c>
      <c r="P41" s="61" t="e">
        <f t="shared" si="1"/>
        <v>#REF!</v>
      </c>
    </row>
    <row r="42" spans="1:17" ht="15.75" thickBot="1">
      <c r="A42" s="33" t="e">
        <f>+#REF!</f>
        <v>#REF!</v>
      </c>
      <c r="B42" s="30" t="e">
        <f>+#REF!</f>
        <v>#REF!</v>
      </c>
      <c r="C42" s="29" t="e">
        <f>+#REF!</f>
        <v>#REF!</v>
      </c>
      <c r="D42" s="31" t="e">
        <f>+#REF!</f>
        <v>#REF!</v>
      </c>
      <c r="E42" s="41" t="e">
        <f>+#REF!</f>
        <v>#REF!</v>
      </c>
      <c r="F42" s="31" t="e">
        <f>+#REF!</f>
        <v>#REF!</v>
      </c>
      <c r="G42" s="31" t="e">
        <f>+#REF!</f>
        <v>#REF!</v>
      </c>
      <c r="H42" s="32" t="e">
        <f>+#REF!</f>
        <v>#REF!</v>
      </c>
      <c r="I42" s="42" t="e">
        <f>E42/IF(EXACT($C42,'Opciones y fórmulas'!$A$2),35,IF(EXACT($C42,'Opciones y fórmulas'!$A$3),30,IF(EXACT($C42,'Opciones y fórmulas'!$A$4),25,25)))</f>
        <v>#REF!</v>
      </c>
      <c r="J42" s="66" t="e">
        <f>+#REF!</f>
        <v>#REF!</v>
      </c>
      <c r="K42" s="67" t="e">
        <f>+#REF!</f>
        <v>#REF!</v>
      </c>
      <c r="L42" s="65" t="e">
        <f>#REF!</f>
        <v>#REF!</v>
      </c>
      <c r="M42" s="65" t="e">
        <f>#REF!</f>
        <v>#REF!</v>
      </c>
      <c r="N42" s="65" t="e">
        <f>#REF!</f>
        <v>#REF!</v>
      </c>
      <c r="O42" s="65" t="e">
        <f>#REF!</f>
        <v>#REF!</v>
      </c>
      <c r="P42" s="61" t="e">
        <f t="shared" si="1"/>
        <v>#REF!</v>
      </c>
    </row>
    <row r="43" spans="1:17" ht="15.75" thickBot="1">
      <c r="A43" s="33" t="e">
        <f>+#REF!</f>
        <v>#REF!</v>
      </c>
      <c r="B43" s="30" t="e">
        <f>+#REF!</f>
        <v>#REF!</v>
      </c>
      <c r="C43" s="29" t="e">
        <f>+#REF!</f>
        <v>#REF!</v>
      </c>
      <c r="D43" s="31" t="e">
        <f>+#REF!</f>
        <v>#REF!</v>
      </c>
      <c r="E43" s="41" t="e">
        <f>+#REF!</f>
        <v>#REF!</v>
      </c>
      <c r="F43" s="31" t="e">
        <f>+#REF!</f>
        <v>#REF!</v>
      </c>
      <c r="G43" s="31" t="e">
        <f>+#REF!</f>
        <v>#REF!</v>
      </c>
      <c r="H43" s="32" t="e">
        <f>+#REF!</f>
        <v>#REF!</v>
      </c>
      <c r="I43" s="42" t="e">
        <f>E43/IF(EXACT($C43,'Opciones y fórmulas'!$A$2),35,IF(EXACT($C43,'Opciones y fórmulas'!$A$3),30,IF(EXACT($C43,'Opciones y fórmulas'!$A$4),25,25)))</f>
        <v>#REF!</v>
      </c>
      <c r="J43" s="66" t="e">
        <f>#REF!</f>
        <v>#REF!</v>
      </c>
      <c r="K43" s="66" t="e">
        <f>#REF!</f>
        <v>#REF!</v>
      </c>
      <c r="L43" s="61" t="e">
        <f>#REF!</f>
        <v>#REF!</v>
      </c>
      <c r="M43" s="61" t="e">
        <f>#REF!</f>
        <v>#REF!</v>
      </c>
      <c r="N43" s="61" t="e">
        <f>#REF!</f>
        <v>#REF!</v>
      </c>
      <c r="O43" s="61" t="e">
        <f>#REF!</f>
        <v>#REF!</v>
      </c>
      <c r="P43" s="61" t="e">
        <f t="shared" si="1"/>
        <v>#REF!</v>
      </c>
    </row>
    <row r="44" spans="1:17" ht="15.75" thickBot="1">
      <c r="A44" s="33" t="e">
        <f>+#REF!</f>
        <v>#REF!</v>
      </c>
      <c r="B44" s="30" t="e">
        <f>+#REF!</f>
        <v>#REF!</v>
      </c>
      <c r="C44" s="29" t="e">
        <f>+#REF!</f>
        <v>#REF!</v>
      </c>
      <c r="D44" s="31" t="e">
        <f>+#REF!</f>
        <v>#REF!</v>
      </c>
      <c r="E44" s="31" t="e">
        <f>+#REF!</f>
        <v>#REF!</v>
      </c>
      <c r="F44" s="31" t="e">
        <f>+#REF!</f>
        <v>#REF!</v>
      </c>
      <c r="G44" s="31" t="e">
        <f>+#REF!</f>
        <v>#REF!</v>
      </c>
      <c r="H44" s="32" t="e">
        <f>+#REF!</f>
        <v>#REF!</v>
      </c>
      <c r="I44" s="34" t="e">
        <f>E44/IF(EXACT($C44,'Opciones y fórmulas'!$A$2),35,IF(EXACT($C44,'Opciones y fórmulas'!$A$3),30,IF(EXACT($C44,'Opciones y fórmulas'!$A$4),25,25)))</f>
        <v>#REF!</v>
      </c>
      <c r="J44" s="66" t="e">
        <f>#REF!</f>
        <v>#REF!</v>
      </c>
      <c r="K44" s="66" t="e">
        <f>#REF!</f>
        <v>#REF!</v>
      </c>
      <c r="L44" s="61" t="e">
        <f>#REF!</f>
        <v>#REF!</v>
      </c>
      <c r="M44" s="61" t="e">
        <f>#REF!</f>
        <v>#REF!</v>
      </c>
      <c r="N44" s="61" t="e">
        <f>#REF!</f>
        <v>#REF!</v>
      </c>
      <c r="O44" s="61" t="e">
        <f>#REF!</f>
        <v>#REF!</v>
      </c>
      <c r="P44" s="61" t="e">
        <f t="shared" si="1"/>
        <v>#REF!</v>
      </c>
    </row>
    <row r="45" spans="1:17" ht="15.75" thickBot="1">
      <c r="A45" s="33" t="e">
        <f>+#REF!</f>
        <v>#REF!</v>
      </c>
      <c r="B45" s="30" t="e">
        <f>+#REF!</f>
        <v>#REF!</v>
      </c>
      <c r="C45" s="29" t="e">
        <f>+#REF!</f>
        <v>#REF!</v>
      </c>
      <c r="D45" s="31" t="e">
        <f>+#REF!</f>
        <v>#REF!</v>
      </c>
      <c r="E45" s="41" t="e">
        <f>+#REF!</f>
        <v>#REF!</v>
      </c>
      <c r="F45" s="31" t="e">
        <f>+#REF!</f>
        <v>#REF!</v>
      </c>
      <c r="G45" s="31" t="e">
        <f>+#REF!</f>
        <v>#REF!</v>
      </c>
      <c r="H45" s="32" t="e">
        <f>+#REF!</f>
        <v>#REF!</v>
      </c>
      <c r="I45" s="42" t="e">
        <f>E45/IF(EXACT($C45,'Opciones y fórmulas'!$A$2),35,IF(EXACT($C45,'Opciones y fórmulas'!$A$3),30,IF(EXACT($C45,'Opciones y fórmulas'!$A$4),25,25)))</f>
        <v>#REF!</v>
      </c>
      <c r="J45" s="66" t="e">
        <f>#REF!</f>
        <v>#REF!</v>
      </c>
      <c r="K45" s="66" t="e">
        <f>#REF!</f>
        <v>#REF!</v>
      </c>
      <c r="L45" s="61" t="e">
        <f>#REF!</f>
        <v>#REF!</v>
      </c>
      <c r="M45" s="61" t="e">
        <f>#REF!</f>
        <v>#REF!</v>
      </c>
      <c r="N45" s="61" t="e">
        <f>#REF!</f>
        <v>#REF!</v>
      </c>
      <c r="O45" s="61" t="e">
        <f>#REF!</f>
        <v>#REF!</v>
      </c>
      <c r="P45" s="61" t="e">
        <f t="shared" si="1"/>
        <v>#REF!</v>
      </c>
    </row>
    <row r="46" spans="1:17" ht="15.75" thickBot="1">
      <c r="A46" s="33" t="e">
        <f>+#REF!</f>
        <v>#REF!</v>
      </c>
      <c r="B46" s="30" t="e">
        <f>+#REF!</f>
        <v>#REF!</v>
      </c>
      <c r="C46" s="29" t="e">
        <f>+#REF!</f>
        <v>#REF!</v>
      </c>
      <c r="D46" s="31" t="e">
        <f>+#REF!</f>
        <v>#REF!</v>
      </c>
      <c r="E46" s="41" t="e">
        <f>+#REF!</f>
        <v>#REF!</v>
      </c>
      <c r="F46" s="31" t="e">
        <f>+#REF!</f>
        <v>#REF!</v>
      </c>
      <c r="G46" s="31" t="e">
        <f>+#REF!</f>
        <v>#REF!</v>
      </c>
      <c r="H46" s="32" t="e">
        <f>+#REF!</f>
        <v>#REF!</v>
      </c>
      <c r="I46" s="42" t="e">
        <f>E46/IF(EXACT($C46,'Opciones y fórmulas'!$A$2),35,IF(EXACT($C46,'Opciones y fórmulas'!$A$3),30,IF(EXACT($C46,'Opciones y fórmulas'!$A$4),25,25)))</f>
        <v>#REF!</v>
      </c>
      <c r="J46" s="66" t="e">
        <f>#REF!</f>
        <v>#REF!</v>
      </c>
      <c r="K46" s="66" t="e">
        <f>#REF!</f>
        <v>#REF!</v>
      </c>
      <c r="L46" s="61" t="e">
        <f>#REF!</f>
        <v>#REF!</v>
      </c>
      <c r="M46" s="61" t="e">
        <f>#REF!</f>
        <v>#REF!</v>
      </c>
      <c r="N46" s="61" t="e">
        <f>#REF!</f>
        <v>#REF!</v>
      </c>
      <c r="O46" s="61" t="e">
        <f>#REF!</f>
        <v>#REF!</v>
      </c>
      <c r="P46" s="61" t="e">
        <f t="shared" si="1"/>
        <v>#REF!</v>
      </c>
    </row>
    <row r="47" spans="1:17" ht="15.75" thickBot="1">
      <c r="A47" s="33" t="e">
        <f>+#REF!</f>
        <v>#REF!</v>
      </c>
      <c r="B47" s="30" t="e">
        <f>+#REF!</f>
        <v>#REF!</v>
      </c>
      <c r="C47" s="29" t="e">
        <f>+#REF!</f>
        <v>#REF!</v>
      </c>
      <c r="D47" s="31" t="e">
        <f>+#REF!</f>
        <v>#REF!</v>
      </c>
      <c r="E47" s="41" t="e">
        <f>+#REF!</f>
        <v>#REF!</v>
      </c>
      <c r="F47" s="31" t="e">
        <f>+#REF!</f>
        <v>#REF!</v>
      </c>
      <c r="G47" s="31" t="e">
        <f>+#REF!</f>
        <v>#REF!</v>
      </c>
      <c r="H47" s="32" t="e">
        <f>+#REF!</f>
        <v>#REF!</v>
      </c>
      <c r="I47" s="42" t="e">
        <f>E47/IF(EXACT($C47,'Opciones y fórmulas'!$A$2),35,IF(EXACT($C47,'Opciones y fórmulas'!$A$3),30,IF(EXACT($C47,'Opciones y fórmulas'!$A$4),25,25)))</f>
        <v>#REF!</v>
      </c>
      <c r="J47" s="66" t="e">
        <f>#REF!</f>
        <v>#REF!</v>
      </c>
      <c r="K47" s="66" t="e">
        <f>#REF!</f>
        <v>#REF!</v>
      </c>
      <c r="L47" s="65" t="e">
        <f>#REF!</f>
        <v>#REF!</v>
      </c>
      <c r="M47" s="65" t="e">
        <f>#REF!</f>
        <v>#REF!</v>
      </c>
      <c r="N47" s="65" t="e">
        <f>#REF!</f>
        <v>#REF!</v>
      </c>
      <c r="O47" s="65" t="e">
        <f>#REF!</f>
        <v>#REF!</v>
      </c>
      <c r="P47" s="65" t="e">
        <f t="shared" si="1"/>
        <v>#REF!</v>
      </c>
    </row>
    <row r="48" spans="1:17" ht="15.75" thickBot="1">
      <c r="A48" s="33" t="e">
        <f>+#REF!</f>
        <v>#REF!</v>
      </c>
      <c r="B48" s="30" t="e">
        <f>+#REF!</f>
        <v>#REF!</v>
      </c>
      <c r="C48" s="29" t="e">
        <f>+#REF!</f>
        <v>#REF!</v>
      </c>
      <c r="D48" s="31" t="e">
        <f>+#REF!</f>
        <v>#REF!</v>
      </c>
      <c r="E48" s="41" t="e">
        <f>+#REF!</f>
        <v>#REF!</v>
      </c>
      <c r="F48" s="31" t="e">
        <f>+#REF!</f>
        <v>#REF!</v>
      </c>
      <c r="G48" s="31" t="e">
        <f>+#REF!</f>
        <v>#REF!</v>
      </c>
      <c r="H48" s="32" t="e">
        <f>+#REF!</f>
        <v>#REF!</v>
      </c>
      <c r="I48" s="42" t="e">
        <f>E48/IF(EXACT($C48,'Opciones y fórmulas'!$A$2),35,IF(EXACT($C48,'Opciones y fórmulas'!$A$3),30,IF(EXACT($C48,'Opciones y fórmulas'!$A$4),25,25)))</f>
        <v>#REF!</v>
      </c>
      <c r="J48" s="66" t="e">
        <f>#REF!</f>
        <v>#REF!</v>
      </c>
      <c r="K48" s="66" t="e">
        <f>#REF!</f>
        <v>#REF!</v>
      </c>
      <c r="L48" s="61" t="e">
        <f>#REF!</f>
        <v>#REF!</v>
      </c>
      <c r="M48" s="61" t="e">
        <f>#REF!</f>
        <v>#REF!</v>
      </c>
      <c r="N48" s="61" t="e">
        <f>#REF!</f>
        <v>#REF!</v>
      </c>
      <c r="O48" s="61" t="e">
        <f>#REF!</f>
        <v>#REF!</v>
      </c>
      <c r="P48" s="61" t="e">
        <f t="shared" si="1"/>
        <v>#REF!</v>
      </c>
    </row>
    <row r="49" spans="1:16" ht="15.75" thickBot="1">
      <c r="A49" s="33" t="e">
        <f>+#REF!</f>
        <v>#REF!</v>
      </c>
      <c r="B49" s="30" t="e">
        <f>+#REF!</f>
        <v>#REF!</v>
      </c>
      <c r="C49" s="29" t="e">
        <f>+#REF!</f>
        <v>#REF!</v>
      </c>
      <c r="D49" s="31" t="e">
        <f>+#REF!</f>
        <v>#REF!</v>
      </c>
      <c r="E49" s="31" t="e">
        <f>+#REF!</f>
        <v>#REF!</v>
      </c>
      <c r="F49" s="31" t="e">
        <f>+#REF!</f>
        <v>#REF!</v>
      </c>
      <c r="G49" s="31" t="e">
        <f>+#REF!</f>
        <v>#REF!</v>
      </c>
      <c r="H49" s="32" t="e">
        <f>+#REF!</f>
        <v>#REF!</v>
      </c>
      <c r="I49" s="34" t="e">
        <f>E49/IF(EXACT($C49,'Opciones y fórmulas'!$A$2),35,IF(EXACT($C49,'Opciones y fórmulas'!$A$3),30,IF(EXACT($C49,'Opciones y fórmulas'!$A$4),25,25)))</f>
        <v>#REF!</v>
      </c>
      <c r="J49" s="66" t="e">
        <f>#REF!</f>
        <v>#REF!</v>
      </c>
      <c r="K49" s="66" t="e">
        <f>#REF!</f>
        <v>#REF!</v>
      </c>
      <c r="L49" s="61" t="e">
        <f>#REF!</f>
        <v>#REF!</v>
      </c>
      <c r="M49" s="61" t="e">
        <f>#REF!</f>
        <v>#REF!</v>
      </c>
      <c r="N49" s="61" t="e">
        <f>#REF!</f>
        <v>#REF!</v>
      </c>
      <c r="O49" s="61" t="e">
        <f>#REF!</f>
        <v>#REF!</v>
      </c>
      <c r="P49" s="61" t="e">
        <f t="shared" si="1"/>
        <v>#REF!</v>
      </c>
    </row>
    <row r="50" spans="1:16" ht="15.75" thickBot="1">
      <c r="A50" s="33" t="e">
        <f>+#REF!</f>
        <v>#REF!</v>
      </c>
      <c r="B50" s="30" t="e">
        <f>+#REF!</f>
        <v>#REF!</v>
      </c>
      <c r="C50" s="29" t="e">
        <f>+#REF!</f>
        <v>#REF!</v>
      </c>
      <c r="D50" s="31" t="e">
        <f>+#REF!</f>
        <v>#REF!</v>
      </c>
      <c r="E50" s="41" t="e">
        <f>+#REF!</f>
        <v>#REF!</v>
      </c>
      <c r="F50" s="31" t="e">
        <f>+#REF!</f>
        <v>#REF!</v>
      </c>
      <c r="G50" s="31" t="e">
        <f>+#REF!</f>
        <v>#REF!</v>
      </c>
      <c r="H50" s="32" t="e">
        <f>+#REF!</f>
        <v>#REF!</v>
      </c>
      <c r="I50" s="42" t="e">
        <f>E50/IF(EXACT($C50,'Opciones y fórmulas'!$A$2),35,IF(EXACT($C50,'Opciones y fórmulas'!$A$3),30,IF(EXACT($C50,'Opciones y fórmulas'!$A$4),25,25)))</f>
        <v>#REF!</v>
      </c>
      <c r="J50" s="66" t="e">
        <f>#REF!</f>
        <v>#REF!</v>
      </c>
      <c r="K50" s="66" t="e">
        <f>#REF!</f>
        <v>#REF!</v>
      </c>
      <c r="L50" s="61" t="e">
        <f>#REF!</f>
        <v>#REF!</v>
      </c>
      <c r="M50" s="61" t="e">
        <f>#REF!</f>
        <v>#REF!</v>
      </c>
      <c r="N50" s="61" t="e">
        <f>#REF!</f>
        <v>#REF!</v>
      </c>
      <c r="O50" s="61" t="e">
        <f>#REF!</f>
        <v>#REF!</v>
      </c>
      <c r="P50" s="61" t="e">
        <f t="shared" si="1"/>
        <v>#REF!</v>
      </c>
    </row>
    <row r="51" spans="1:16" ht="15.75" thickBot="1">
      <c r="A51" s="33" t="e">
        <f>+#REF!</f>
        <v>#REF!</v>
      </c>
      <c r="B51" s="30" t="e">
        <f>+#REF!</f>
        <v>#REF!</v>
      </c>
      <c r="C51" s="29" t="e">
        <f>+#REF!</f>
        <v>#REF!</v>
      </c>
      <c r="D51" s="31" t="e">
        <f>+#REF!</f>
        <v>#REF!</v>
      </c>
      <c r="E51" s="41" t="e">
        <f>+#REF!</f>
        <v>#REF!</v>
      </c>
      <c r="F51" s="31" t="e">
        <f>+#REF!</f>
        <v>#REF!</v>
      </c>
      <c r="G51" s="31" t="e">
        <f>+#REF!</f>
        <v>#REF!</v>
      </c>
      <c r="H51" s="32" t="e">
        <f>+#REF!</f>
        <v>#REF!</v>
      </c>
      <c r="I51" s="42" t="e">
        <f>E51/IF(EXACT($C51,'Opciones y fórmulas'!$A$2),35,IF(EXACT($C51,'Opciones y fórmulas'!$A$3),30,IF(EXACT($C51,'Opciones y fórmulas'!$A$4),25,25)))</f>
        <v>#REF!</v>
      </c>
      <c r="J51" s="66" t="e">
        <f>#REF!</f>
        <v>#REF!</v>
      </c>
      <c r="K51" s="66" t="e">
        <f>#REF!</f>
        <v>#REF!</v>
      </c>
      <c r="L51" s="61" t="e">
        <f>#REF!</f>
        <v>#REF!</v>
      </c>
      <c r="M51" s="61" t="e">
        <f>#REF!</f>
        <v>#REF!</v>
      </c>
      <c r="N51" s="61" t="e">
        <f>#REF!</f>
        <v>#REF!</v>
      </c>
      <c r="O51" s="61" t="e">
        <f>#REF!</f>
        <v>#REF!</v>
      </c>
      <c r="P51" s="61" t="e">
        <f t="shared" si="1"/>
        <v>#REF!</v>
      </c>
    </row>
    <row r="52" spans="1:16" ht="15.75" thickBot="1">
      <c r="A52" s="33" t="e">
        <f>+#REF!</f>
        <v>#REF!</v>
      </c>
      <c r="B52" s="30" t="e">
        <f>+#REF!</f>
        <v>#REF!</v>
      </c>
      <c r="C52" s="29" t="e">
        <f>+#REF!</f>
        <v>#REF!</v>
      </c>
      <c r="D52" s="31" t="e">
        <f>+#REF!</f>
        <v>#REF!</v>
      </c>
      <c r="E52" s="41" t="e">
        <f>+#REF!</f>
        <v>#REF!</v>
      </c>
      <c r="F52" s="31" t="e">
        <f>+#REF!</f>
        <v>#REF!</v>
      </c>
      <c r="G52" s="31" t="e">
        <f>+#REF!</f>
        <v>#REF!</v>
      </c>
      <c r="H52" s="32" t="e">
        <f>+#REF!</f>
        <v>#REF!</v>
      </c>
      <c r="I52" s="42" t="e">
        <f>E52/IF(EXACT($C52,'Opciones y fórmulas'!$A$2),35,IF(EXACT($C52,'Opciones y fórmulas'!$A$3),30,IF(EXACT($C52,'Opciones y fórmulas'!$A$4),25,25)))</f>
        <v>#REF!</v>
      </c>
      <c r="J52" s="66" t="e">
        <f>#REF!</f>
        <v>#REF!</v>
      </c>
      <c r="K52" s="66" t="e">
        <f>#REF!</f>
        <v>#REF!</v>
      </c>
      <c r="L52" s="61" t="e">
        <f>#REF!</f>
        <v>#REF!</v>
      </c>
      <c r="M52" s="61" t="e">
        <f>#REF!</f>
        <v>#REF!</v>
      </c>
      <c r="N52" s="61" t="e">
        <f>#REF!</f>
        <v>#REF!</v>
      </c>
      <c r="O52" s="61" t="e">
        <f>#REF!</f>
        <v>#REF!</v>
      </c>
      <c r="P52" s="61" t="e">
        <f t="shared" si="1"/>
        <v>#REF!</v>
      </c>
    </row>
    <row r="53" spans="1:16" ht="15.75" thickBot="1">
      <c r="A53" s="33" t="e">
        <f>+#REF!</f>
        <v>#REF!</v>
      </c>
      <c r="B53" s="30" t="e">
        <f>+#REF!</f>
        <v>#REF!</v>
      </c>
      <c r="C53" s="29" t="e">
        <f>+#REF!</f>
        <v>#REF!</v>
      </c>
      <c r="D53" s="31" t="e">
        <f>+#REF!</f>
        <v>#REF!</v>
      </c>
      <c r="E53" s="41" t="e">
        <f>+#REF!</f>
        <v>#REF!</v>
      </c>
      <c r="F53" s="31" t="e">
        <f>+#REF!</f>
        <v>#REF!</v>
      </c>
      <c r="G53" s="31" t="e">
        <f>+#REF!</f>
        <v>#REF!</v>
      </c>
      <c r="H53" s="32" t="e">
        <f>+#REF!</f>
        <v>#REF!</v>
      </c>
      <c r="I53" s="42" t="e">
        <f>E53/IF(EXACT($C53,'Opciones y fórmulas'!$A$2),35,IF(EXACT($C53,'Opciones y fórmulas'!$A$3),30,IF(EXACT($C53,'Opciones y fórmulas'!$A$4),25,25)))</f>
        <v>#REF!</v>
      </c>
      <c r="J53" s="66" t="e">
        <f>#REF!</f>
        <v>#REF!</v>
      </c>
      <c r="K53" s="66" t="e">
        <f>#REF!</f>
        <v>#REF!</v>
      </c>
      <c r="L53" s="61" t="e">
        <f>#REF!</f>
        <v>#REF!</v>
      </c>
      <c r="M53" s="61" t="e">
        <f>#REF!</f>
        <v>#REF!</v>
      </c>
      <c r="N53" s="61" t="e">
        <f>#REF!</f>
        <v>#REF!</v>
      </c>
      <c r="O53" s="61" t="e">
        <f>#REF!</f>
        <v>#REF!</v>
      </c>
      <c r="P53" s="61" t="e">
        <f t="shared" si="1"/>
        <v>#REF!</v>
      </c>
    </row>
    <row r="54" spans="1:16" ht="15.75" thickBot="1">
      <c r="A54" s="33" t="e">
        <f>+#REF!</f>
        <v>#REF!</v>
      </c>
      <c r="B54" s="30" t="e">
        <f>+#REF!</f>
        <v>#REF!</v>
      </c>
      <c r="C54" s="29" t="e">
        <f>+#REF!</f>
        <v>#REF!</v>
      </c>
      <c r="D54" s="31" t="e">
        <f>+#REF!</f>
        <v>#REF!</v>
      </c>
      <c r="E54" s="31" t="e">
        <f>+#REF!</f>
        <v>#REF!</v>
      </c>
      <c r="F54" s="31" t="e">
        <f>+#REF!</f>
        <v>#REF!</v>
      </c>
      <c r="G54" s="31" t="e">
        <f>+#REF!</f>
        <v>#REF!</v>
      </c>
      <c r="H54" s="32" t="e">
        <f>+#REF!</f>
        <v>#REF!</v>
      </c>
      <c r="I54" s="34" t="e">
        <f>E54/IF(EXACT($C54,'Opciones y fórmulas'!$A$2),35,IF(EXACT($C54,'Opciones y fórmulas'!$A$3),30,IF(EXACT($C54,'Opciones y fórmulas'!$A$4),25,25)))</f>
        <v>#REF!</v>
      </c>
      <c r="J54" s="66" t="e">
        <f>#REF!</f>
        <v>#REF!</v>
      </c>
      <c r="K54" s="66" t="e">
        <f>#REF!</f>
        <v>#REF!</v>
      </c>
      <c r="L54" s="61" t="e">
        <f>#REF!</f>
        <v>#REF!</v>
      </c>
      <c r="M54" s="61" t="e">
        <f>#REF!</f>
        <v>#REF!</v>
      </c>
      <c r="N54" s="61" t="e">
        <f>#REF!</f>
        <v>#REF!</v>
      </c>
      <c r="O54" s="61" t="e">
        <f>#REF!</f>
        <v>#REF!</v>
      </c>
      <c r="P54" s="61" t="e">
        <f t="shared" si="1"/>
        <v>#REF!</v>
      </c>
    </row>
    <row r="55" spans="1:16" ht="15.75" thickBot="1">
      <c r="A55" s="33" t="e">
        <f>+#REF!</f>
        <v>#REF!</v>
      </c>
      <c r="B55" s="30" t="e">
        <f>+#REF!</f>
        <v>#REF!</v>
      </c>
      <c r="C55" s="29" t="e">
        <f>+#REF!</f>
        <v>#REF!</v>
      </c>
      <c r="D55" s="31" t="e">
        <f>+#REF!</f>
        <v>#REF!</v>
      </c>
      <c r="E55" s="31" t="e">
        <f>+#REF!</f>
        <v>#REF!</v>
      </c>
      <c r="F55" s="31" t="e">
        <f>+#REF!</f>
        <v>#REF!</v>
      </c>
      <c r="G55" s="31" t="e">
        <f>+#REF!</f>
        <v>#REF!</v>
      </c>
      <c r="H55" s="32" t="e">
        <f>+#REF!</f>
        <v>#REF!</v>
      </c>
      <c r="I55" s="34" t="e">
        <f>E55/IF(EXACT($C55,'Opciones y fórmulas'!$A$2),35,IF(EXACT($C55,'Opciones y fórmulas'!$A$3),30,IF(EXACT($C55,'Opciones y fórmulas'!$A$4),25,25)))</f>
        <v>#REF!</v>
      </c>
      <c r="J55" s="66" t="e">
        <f>#REF!</f>
        <v>#REF!</v>
      </c>
      <c r="K55" s="66" t="e">
        <f>#REF!</f>
        <v>#REF!</v>
      </c>
      <c r="L55" s="61" t="e">
        <f>#REF!</f>
        <v>#REF!</v>
      </c>
      <c r="M55" s="61" t="e">
        <f>#REF!</f>
        <v>#REF!</v>
      </c>
      <c r="N55" s="61" t="e">
        <f>#REF!</f>
        <v>#REF!</v>
      </c>
      <c r="O55" s="61" t="e">
        <f>#REF!</f>
        <v>#REF!</v>
      </c>
      <c r="P55" s="61" t="e">
        <f t="shared" si="1"/>
        <v>#REF!</v>
      </c>
    </row>
    <row r="56" spans="1:16" ht="15.75" thickBot="1">
      <c r="A56" s="33" t="e">
        <f>+#REF!</f>
        <v>#REF!</v>
      </c>
      <c r="B56" s="30" t="e">
        <f>+#REF!</f>
        <v>#REF!</v>
      </c>
      <c r="C56" s="29" t="e">
        <f>+#REF!</f>
        <v>#REF!</v>
      </c>
      <c r="D56" s="31" t="e">
        <f>+#REF!</f>
        <v>#REF!</v>
      </c>
      <c r="E56" s="31" t="e">
        <f>+#REF!</f>
        <v>#REF!</v>
      </c>
      <c r="F56" s="31" t="e">
        <f>+#REF!</f>
        <v>#REF!</v>
      </c>
      <c r="G56" s="31" t="e">
        <f>+#REF!</f>
        <v>#REF!</v>
      </c>
      <c r="H56" s="32" t="e">
        <f>+#REF!</f>
        <v>#REF!</v>
      </c>
      <c r="I56" s="34" t="e">
        <f>E56/IF(EXACT($C56,'Opciones y fórmulas'!$A$2),35,IF(EXACT($C56,'Opciones y fórmulas'!$A$3),30,IF(EXACT($C56,'Opciones y fórmulas'!$A$4),25,25)))</f>
        <v>#REF!</v>
      </c>
      <c r="J56" s="66" t="e">
        <f>#REF!</f>
        <v>#REF!</v>
      </c>
      <c r="K56" s="66" t="e">
        <f>#REF!</f>
        <v>#REF!</v>
      </c>
      <c r="L56" s="61" t="e">
        <f>#REF!</f>
        <v>#REF!</v>
      </c>
      <c r="M56" s="61" t="e">
        <f>#REF!</f>
        <v>#REF!</v>
      </c>
      <c r="N56" s="61" t="e">
        <f>#REF!</f>
        <v>#REF!</v>
      </c>
      <c r="O56" s="61" t="e">
        <f>#REF!</f>
        <v>#REF!</v>
      </c>
      <c r="P56" s="61" t="e">
        <f t="shared" si="1"/>
        <v>#REF!</v>
      </c>
    </row>
    <row r="57" spans="1:16" ht="15.75" thickBot="1">
      <c r="A57" s="33" t="e">
        <f>+#REF!</f>
        <v>#REF!</v>
      </c>
      <c r="B57" s="30" t="e">
        <f>+#REF!</f>
        <v>#REF!</v>
      </c>
      <c r="C57" s="29" t="e">
        <f>+#REF!</f>
        <v>#REF!</v>
      </c>
      <c r="D57" s="31" t="e">
        <f>+#REF!</f>
        <v>#REF!</v>
      </c>
      <c r="E57" s="31" t="e">
        <f>+#REF!</f>
        <v>#REF!</v>
      </c>
      <c r="F57" s="31" t="e">
        <f>+#REF!</f>
        <v>#REF!</v>
      </c>
      <c r="G57" s="31" t="e">
        <f>+#REF!</f>
        <v>#REF!</v>
      </c>
      <c r="H57" s="32" t="e">
        <f>+#REF!</f>
        <v>#REF!</v>
      </c>
      <c r="I57" s="34" t="e">
        <f>E57/IF(EXACT($C57,'Opciones y fórmulas'!$A$2),35,IF(EXACT($C57,'Opciones y fórmulas'!$A$3),30,IF(EXACT($C57,'Opciones y fórmulas'!$A$4),25,25)))</f>
        <v>#REF!</v>
      </c>
      <c r="J57" s="66" t="e">
        <f>#REF!</f>
        <v>#REF!</v>
      </c>
      <c r="K57" s="66" t="e">
        <f>#REF!</f>
        <v>#REF!</v>
      </c>
      <c r="L57" s="61" t="e">
        <f>#REF!</f>
        <v>#REF!</v>
      </c>
      <c r="M57" s="61" t="e">
        <f>#REF!</f>
        <v>#REF!</v>
      </c>
      <c r="N57" s="61" t="e">
        <f>#REF!</f>
        <v>#REF!</v>
      </c>
      <c r="O57" s="61" t="e">
        <f>#REF!</f>
        <v>#REF!</v>
      </c>
      <c r="P57" s="61" t="e">
        <f t="shared" si="1"/>
        <v>#REF!</v>
      </c>
    </row>
    <row r="58" spans="1:16" ht="15.75" thickBot="1">
      <c r="A58" s="33" t="e">
        <f>+#REF!</f>
        <v>#REF!</v>
      </c>
      <c r="B58" s="30" t="e">
        <f>+#REF!</f>
        <v>#REF!</v>
      </c>
      <c r="C58" s="29" t="e">
        <f>+#REF!</f>
        <v>#REF!</v>
      </c>
      <c r="D58" s="31" t="e">
        <f>+#REF!</f>
        <v>#REF!</v>
      </c>
      <c r="E58" s="31" t="e">
        <f>+#REF!</f>
        <v>#REF!</v>
      </c>
      <c r="F58" s="31" t="e">
        <f>+#REF!</f>
        <v>#REF!</v>
      </c>
      <c r="G58" s="31" t="e">
        <f>+#REF!</f>
        <v>#REF!</v>
      </c>
      <c r="H58" s="32" t="e">
        <f>+#REF!</f>
        <v>#REF!</v>
      </c>
      <c r="I58" s="34" t="e">
        <f>E58/IF(EXACT($C58,'Opciones y fórmulas'!$A$2),35,IF(EXACT($C58,'Opciones y fórmulas'!$A$3),30,IF(EXACT($C58,'Opciones y fórmulas'!$A$4),25,25)))</f>
        <v>#REF!</v>
      </c>
      <c r="J58" s="66" t="e">
        <f>#REF!</f>
        <v>#REF!</v>
      </c>
      <c r="K58" s="66" t="e">
        <f>#REF!</f>
        <v>#REF!</v>
      </c>
      <c r="L58" s="61" t="e">
        <f>#REF!</f>
        <v>#REF!</v>
      </c>
      <c r="M58" s="61" t="e">
        <f>#REF!</f>
        <v>#REF!</v>
      </c>
      <c r="N58" s="61" t="e">
        <f>#REF!</f>
        <v>#REF!</v>
      </c>
      <c r="O58" s="61" t="e">
        <f>#REF!</f>
        <v>#REF!</v>
      </c>
      <c r="P58" s="61" t="e">
        <f t="shared" si="1"/>
        <v>#REF!</v>
      </c>
    </row>
    <row r="59" spans="1:16" ht="15.75" thickBot="1">
      <c r="A59" s="33" t="e">
        <f>+#REF!</f>
        <v>#REF!</v>
      </c>
      <c r="B59" s="30" t="e">
        <f>+#REF!</f>
        <v>#REF!</v>
      </c>
      <c r="C59" s="29" t="e">
        <f>+#REF!</f>
        <v>#REF!</v>
      </c>
      <c r="D59" s="31" t="e">
        <f>+#REF!</f>
        <v>#REF!</v>
      </c>
      <c r="E59" s="31" t="e">
        <f>+#REF!</f>
        <v>#REF!</v>
      </c>
      <c r="F59" s="31" t="e">
        <f>+#REF!</f>
        <v>#REF!</v>
      </c>
      <c r="G59" s="31" t="e">
        <f>+#REF!</f>
        <v>#REF!</v>
      </c>
      <c r="H59" s="32" t="e">
        <f>+#REF!</f>
        <v>#REF!</v>
      </c>
      <c r="I59" s="34" t="e">
        <f>E59/IF(EXACT($C59,'Opciones y fórmulas'!$A$2),35,IF(EXACT($C59,'Opciones y fórmulas'!$A$3),30,IF(EXACT($C59,'Opciones y fórmulas'!$A$4),25,25)))</f>
        <v>#REF!</v>
      </c>
      <c r="J59" s="66" t="e">
        <f>#REF!</f>
        <v>#REF!</v>
      </c>
      <c r="K59" s="66" t="e">
        <f>#REF!</f>
        <v>#REF!</v>
      </c>
      <c r="L59" s="61" t="e">
        <f>#REF!</f>
        <v>#REF!</v>
      </c>
      <c r="M59" s="61" t="e">
        <f>#REF!</f>
        <v>#REF!</v>
      </c>
      <c r="N59" s="61" t="e">
        <f>#REF!</f>
        <v>#REF!</v>
      </c>
      <c r="O59" s="61" t="e">
        <f>#REF!</f>
        <v>#REF!</v>
      </c>
      <c r="P59" s="61" t="e">
        <f t="shared" si="1"/>
        <v>#REF!</v>
      </c>
    </row>
    <row r="60" spans="1:16" ht="15.75" thickBot="1">
      <c r="A60" s="33" t="e">
        <f>+#REF!</f>
        <v>#REF!</v>
      </c>
      <c r="B60" s="30" t="e">
        <f>+#REF!</f>
        <v>#REF!</v>
      </c>
      <c r="C60" s="29" t="e">
        <f>+#REF!</f>
        <v>#REF!</v>
      </c>
      <c r="D60" s="31" t="e">
        <f>+#REF!</f>
        <v>#REF!</v>
      </c>
      <c r="E60" s="31" t="e">
        <f>+#REF!</f>
        <v>#REF!</v>
      </c>
      <c r="F60" s="31" t="e">
        <f>+#REF!</f>
        <v>#REF!</v>
      </c>
      <c r="G60" s="31" t="e">
        <f>+#REF!</f>
        <v>#REF!</v>
      </c>
      <c r="H60" s="32" t="e">
        <f>+#REF!</f>
        <v>#REF!</v>
      </c>
      <c r="I60" s="34" t="e">
        <f>E60/IF(EXACT($C60,'Opciones y fórmulas'!$A$2),35,IF(EXACT($C60,'Opciones y fórmulas'!$A$3),30,IF(EXACT($C60,'Opciones y fórmulas'!$A$4),25,25)))</f>
        <v>#REF!</v>
      </c>
      <c r="J60" s="66" t="e">
        <f>#REF!</f>
        <v>#REF!</v>
      </c>
      <c r="K60" s="66" t="e">
        <f>#REF!</f>
        <v>#REF!</v>
      </c>
      <c r="L60" s="61" t="e">
        <f>#REF!</f>
        <v>#REF!</v>
      </c>
      <c r="M60" s="61" t="e">
        <f>#REF!</f>
        <v>#REF!</v>
      </c>
      <c r="N60" s="61" t="e">
        <f>#REF!</f>
        <v>#REF!</v>
      </c>
      <c r="O60" s="61" t="e">
        <f>#REF!</f>
        <v>#REF!</v>
      </c>
      <c r="P60" s="61" t="e">
        <f t="shared" si="1"/>
        <v>#REF!</v>
      </c>
    </row>
    <row r="61" spans="1:16" ht="15.75" thickBot="1">
      <c r="A61" s="33" t="e">
        <f>+#REF!</f>
        <v>#REF!</v>
      </c>
      <c r="B61" s="30" t="e">
        <f>+#REF!</f>
        <v>#REF!</v>
      </c>
      <c r="C61" s="29" t="e">
        <f>+#REF!</f>
        <v>#REF!</v>
      </c>
      <c r="D61" s="31" t="e">
        <f>+#REF!</f>
        <v>#REF!</v>
      </c>
      <c r="E61" s="31" t="e">
        <f>+#REF!</f>
        <v>#REF!</v>
      </c>
      <c r="F61" s="31" t="e">
        <f>+#REF!</f>
        <v>#REF!</v>
      </c>
      <c r="G61" s="31" t="e">
        <f>+#REF!</f>
        <v>#REF!</v>
      </c>
      <c r="H61" s="32" t="e">
        <f>+#REF!</f>
        <v>#REF!</v>
      </c>
      <c r="I61" s="34" t="e">
        <f>E61/IF(EXACT($C61,'Opciones y fórmulas'!$A$2),35,IF(EXACT($C61,'Opciones y fórmulas'!$A$3),30,IF(EXACT($C61,'Opciones y fórmulas'!$A$4),25,25)))</f>
        <v>#REF!</v>
      </c>
      <c r="J61" s="66" t="e">
        <f>#REF!</f>
        <v>#REF!</v>
      </c>
      <c r="K61" s="66" t="e">
        <f>#REF!</f>
        <v>#REF!</v>
      </c>
      <c r="L61" s="61" t="e">
        <f>#REF!</f>
        <v>#REF!</v>
      </c>
      <c r="M61" s="61" t="e">
        <f>#REF!</f>
        <v>#REF!</v>
      </c>
      <c r="N61" s="61" t="e">
        <f>#REF!</f>
        <v>#REF!</v>
      </c>
      <c r="O61" s="61" t="e">
        <f>#REF!</f>
        <v>#REF!</v>
      </c>
      <c r="P61" s="61" t="e">
        <f t="shared" si="1"/>
        <v>#REF!</v>
      </c>
    </row>
    <row r="62" spans="1:16" ht="15.75" thickBot="1">
      <c r="A62" s="33" t="e">
        <f>+#REF!</f>
        <v>#REF!</v>
      </c>
      <c r="B62" s="30" t="e">
        <f>+#REF!</f>
        <v>#REF!</v>
      </c>
      <c r="C62" s="29" t="e">
        <f>+#REF!</f>
        <v>#REF!</v>
      </c>
      <c r="D62" s="31" t="e">
        <f>+#REF!</f>
        <v>#REF!</v>
      </c>
      <c r="E62" s="31" t="e">
        <f>+#REF!</f>
        <v>#REF!</v>
      </c>
      <c r="F62" s="31" t="e">
        <f>+#REF!</f>
        <v>#REF!</v>
      </c>
      <c r="G62" s="31" t="e">
        <f>+#REF!</f>
        <v>#REF!</v>
      </c>
      <c r="H62" s="32" t="e">
        <f>+#REF!</f>
        <v>#REF!</v>
      </c>
      <c r="I62" s="34" t="e">
        <f>E62/IF(EXACT($C62,'Opciones y fórmulas'!$A$2),35,IF(EXACT($C62,'Opciones y fórmulas'!$A$3),30,IF(EXACT($C62,'Opciones y fórmulas'!$A$4),25,25)))</f>
        <v>#REF!</v>
      </c>
      <c r="J62" s="66" t="e">
        <f>#REF!</f>
        <v>#REF!</v>
      </c>
      <c r="K62" s="66" t="e">
        <f>#REF!</f>
        <v>#REF!</v>
      </c>
      <c r="L62" s="61" t="e">
        <f>#REF!</f>
        <v>#REF!</v>
      </c>
      <c r="M62" s="61" t="e">
        <f>#REF!</f>
        <v>#REF!</v>
      </c>
      <c r="N62" s="61" t="e">
        <f>#REF!</f>
        <v>#REF!</v>
      </c>
      <c r="O62" s="61" t="e">
        <f>#REF!</f>
        <v>#REF!</v>
      </c>
      <c r="P62" s="61" t="e">
        <f t="shared" si="1"/>
        <v>#REF!</v>
      </c>
    </row>
    <row r="63" spans="1:16" ht="15.75" thickBot="1">
      <c r="A63" s="33" t="e">
        <f>+#REF!</f>
        <v>#REF!</v>
      </c>
      <c r="B63" s="30" t="e">
        <f>+#REF!</f>
        <v>#REF!</v>
      </c>
      <c r="C63" s="29" t="e">
        <f>+#REF!</f>
        <v>#REF!</v>
      </c>
      <c r="D63" s="31" t="e">
        <f>+#REF!</f>
        <v>#REF!</v>
      </c>
      <c r="E63" s="31" t="e">
        <f>+#REF!</f>
        <v>#REF!</v>
      </c>
      <c r="F63" s="31" t="e">
        <f>+#REF!</f>
        <v>#REF!</v>
      </c>
      <c r="G63" s="31" t="e">
        <f>+#REF!</f>
        <v>#REF!</v>
      </c>
      <c r="H63" s="32" t="e">
        <f>+#REF!</f>
        <v>#REF!</v>
      </c>
      <c r="I63" s="34" t="e">
        <f>E63/IF(EXACT($C63,'Opciones y fórmulas'!$A$2),35,IF(EXACT($C63,'Opciones y fórmulas'!$A$3),30,IF(EXACT($C63,'Opciones y fórmulas'!$A$4),25,25)))</f>
        <v>#REF!</v>
      </c>
      <c r="J63" s="66" t="e">
        <f>#REF!</f>
        <v>#REF!</v>
      </c>
      <c r="K63" s="66" t="e">
        <f>#REF!</f>
        <v>#REF!</v>
      </c>
      <c r="L63" s="61" t="e">
        <f>#REF!</f>
        <v>#REF!</v>
      </c>
      <c r="M63" s="61" t="e">
        <f>#REF!</f>
        <v>#REF!</v>
      </c>
      <c r="N63" s="61" t="e">
        <f>#REF!</f>
        <v>#REF!</v>
      </c>
      <c r="O63" s="61" t="e">
        <f>#REF!</f>
        <v>#REF!</v>
      </c>
      <c r="P63" s="61" t="e">
        <f t="shared" si="1"/>
        <v>#REF!</v>
      </c>
    </row>
    <row r="64" spans="1:16" ht="15.75" thickBot="1">
      <c r="A64" s="33" t="e">
        <f>+#REF!</f>
        <v>#REF!</v>
      </c>
      <c r="B64" s="30" t="e">
        <f>+#REF!</f>
        <v>#REF!</v>
      </c>
      <c r="C64" s="29" t="e">
        <f>+#REF!</f>
        <v>#REF!</v>
      </c>
      <c r="D64" s="31" t="e">
        <f>+#REF!</f>
        <v>#REF!</v>
      </c>
      <c r="E64" s="31" t="e">
        <f>+#REF!</f>
        <v>#REF!</v>
      </c>
      <c r="F64" s="31" t="e">
        <f>+#REF!</f>
        <v>#REF!</v>
      </c>
      <c r="G64" s="31" t="e">
        <f>+#REF!</f>
        <v>#REF!</v>
      </c>
      <c r="H64" s="32" t="e">
        <f>+#REF!</f>
        <v>#REF!</v>
      </c>
      <c r="I64" s="34" t="e">
        <f>E64/IF(EXACT($C64,'Opciones y fórmulas'!$A$2),35,IF(EXACT($C64,'Opciones y fórmulas'!$A$3),30,IF(EXACT($C64,'Opciones y fórmulas'!$A$4),25,25)))</f>
        <v>#REF!</v>
      </c>
      <c r="J64" s="66" t="e">
        <f>#REF!</f>
        <v>#REF!</v>
      </c>
      <c r="K64" s="66" t="e">
        <f>#REF!</f>
        <v>#REF!</v>
      </c>
      <c r="L64" s="61" t="e">
        <f>#REF!</f>
        <v>#REF!</v>
      </c>
      <c r="M64" s="61" t="e">
        <f>#REF!</f>
        <v>#REF!</v>
      </c>
      <c r="N64" s="61" t="e">
        <f>#REF!</f>
        <v>#REF!</v>
      </c>
      <c r="O64" s="61" t="e">
        <f>#REF!</f>
        <v>#REF!</v>
      </c>
      <c r="P64" s="61" t="e">
        <f t="shared" si="1"/>
        <v>#REF!</v>
      </c>
    </row>
    <row r="65" spans="1:17" ht="15.75" thickBot="1">
      <c r="A65" s="33" t="e">
        <f>+#REF!</f>
        <v>#REF!</v>
      </c>
      <c r="B65" s="30" t="e">
        <f>+#REF!</f>
        <v>#REF!</v>
      </c>
      <c r="C65" s="29" t="e">
        <f>+#REF!</f>
        <v>#REF!</v>
      </c>
      <c r="D65" s="31" t="e">
        <f>+#REF!</f>
        <v>#REF!</v>
      </c>
      <c r="E65" s="31" t="e">
        <f>+#REF!</f>
        <v>#REF!</v>
      </c>
      <c r="F65" s="31" t="e">
        <f>+#REF!</f>
        <v>#REF!</v>
      </c>
      <c r="G65" s="31" t="e">
        <f>+#REF!</f>
        <v>#REF!</v>
      </c>
      <c r="H65" s="32" t="e">
        <f>+#REF!</f>
        <v>#REF!</v>
      </c>
      <c r="I65" s="34" t="e">
        <f>E65/IF(EXACT($C65,'Opciones y fórmulas'!$A$2),35,IF(EXACT($C65,'Opciones y fórmulas'!$A$3),30,IF(EXACT($C65,'Opciones y fórmulas'!$A$4),25,25)))</f>
        <v>#REF!</v>
      </c>
      <c r="J65" s="66" t="e">
        <f>#REF!</f>
        <v>#REF!</v>
      </c>
      <c r="K65" s="66" t="e">
        <f>#REF!</f>
        <v>#REF!</v>
      </c>
      <c r="L65" s="61" t="e">
        <f>#REF!</f>
        <v>#REF!</v>
      </c>
      <c r="M65" s="61" t="e">
        <f>#REF!</f>
        <v>#REF!</v>
      </c>
      <c r="N65" s="61" t="e">
        <f>#REF!</f>
        <v>#REF!</v>
      </c>
      <c r="O65" s="61" t="e">
        <f>#REF!</f>
        <v>#REF!</v>
      </c>
      <c r="P65" s="61" t="e">
        <f t="shared" si="1"/>
        <v>#REF!</v>
      </c>
    </row>
    <row r="66" spans="1:17" ht="15.75" thickBot="1">
      <c r="A66" s="33" t="e">
        <f>+#REF!</f>
        <v>#REF!</v>
      </c>
      <c r="B66" s="30" t="e">
        <f>+#REF!</f>
        <v>#REF!</v>
      </c>
      <c r="C66" s="29" t="e">
        <f>+#REF!</f>
        <v>#REF!</v>
      </c>
      <c r="D66" s="31" t="e">
        <f>+#REF!</f>
        <v>#REF!</v>
      </c>
      <c r="E66" s="31" t="e">
        <f>+#REF!</f>
        <v>#REF!</v>
      </c>
      <c r="F66" s="31" t="e">
        <f>+#REF!</f>
        <v>#REF!</v>
      </c>
      <c r="G66" s="31" t="e">
        <f>+#REF!</f>
        <v>#REF!</v>
      </c>
      <c r="H66" s="32" t="e">
        <f>+#REF!</f>
        <v>#REF!</v>
      </c>
      <c r="I66" s="34" t="e">
        <f>E66/IF(EXACT($C66,'Opciones y fórmulas'!$A$2),35,IF(EXACT($C66,'Opciones y fórmulas'!$A$3),30,IF(EXACT($C66,'Opciones y fórmulas'!$A$4),25,25)))</f>
        <v>#REF!</v>
      </c>
      <c r="J66" s="66" t="e">
        <f>#REF!</f>
        <v>#REF!</v>
      </c>
      <c r="K66" s="66" t="e">
        <f>#REF!</f>
        <v>#REF!</v>
      </c>
      <c r="L66" s="61" t="e">
        <f>#REF!</f>
        <v>#REF!</v>
      </c>
      <c r="M66" s="61" t="e">
        <f>#REF!</f>
        <v>#REF!</v>
      </c>
      <c r="N66" s="61" t="e">
        <f>#REF!</f>
        <v>#REF!</v>
      </c>
      <c r="O66" s="61" t="e">
        <f>#REF!</f>
        <v>#REF!</v>
      </c>
      <c r="P66" s="61" t="e">
        <f t="shared" si="1"/>
        <v>#REF!</v>
      </c>
    </row>
    <row r="67" spans="1:17" ht="15.75" thickBot="1">
      <c r="A67" s="33" t="e">
        <f>+#REF!</f>
        <v>#REF!</v>
      </c>
      <c r="B67" s="30" t="e">
        <f>+#REF!</f>
        <v>#REF!</v>
      </c>
      <c r="C67" s="29" t="e">
        <f>+#REF!</f>
        <v>#REF!</v>
      </c>
      <c r="D67" s="31" t="e">
        <f>+#REF!</f>
        <v>#REF!</v>
      </c>
      <c r="E67" s="31" t="e">
        <f>+#REF!</f>
        <v>#REF!</v>
      </c>
      <c r="F67" s="31" t="e">
        <f>+#REF!</f>
        <v>#REF!</v>
      </c>
      <c r="G67" s="31" t="e">
        <f>+#REF!</f>
        <v>#REF!</v>
      </c>
      <c r="H67" s="32" t="e">
        <f>+#REF!</f>
        <v>#REF!</v>
      </c>
      <c r="I67" s="34" t="e">
        <f>E67/IF(EXACT($C67,'Opciones y fórmulas'!$A$2),35,IF(EXACT($C67,'Opciones y fórmulas'!$A$3),30,IF(EXACT($C67,'Opciones y fórmulas'!$A$4),25,25)))</f>
        <v>#REF!</v>
      </c>
      <c r="J67" s="66" t="e">
        <f>#REF!</f>
        <v>#REF!</v>
      </c>
      <c r="K67" s="66" t="e">
        <f>#REF!</f>
        <v>#REF!</v>
      </c>
      <c r="L67" s="61" t="e">
        <f>#REF!</f>
        <v>#REF!</v>
      </c>
      <c r="M67" s="61" t="e">
        <f>#REF!</f>
        <v>#REF!</v>
      </c>
      <c r="N67" s="61" t="e">
        <f>#REF!</f>
        <v>#REF!</v>
      </c>
      <c r="O67" s="61" t="e">
        <f>#REF!</f>
        <v>#REF!</v>
      </c>
      <c r="P67" s="61" t="e">
        <f t="shared" si="1"/>
        <v>#REF!</v>
      </c>
    </row>
    <row r="68" spans="1:17" ht="15.75" thickBot="1">
      <c r="A68" s="33" t="e">
        <f>+#REF!</f>
        <v>#REF!</v>
      </c>
      <c r="B68" s="30" t="e">
        <f>+#REF!</f>
        <v>#REF!</v>
      </c>
      <c r="C68" s="29" t="e">
        <f>+#REF!</f>
        <v>#REF!</v>
      </c>
      <c r="D68" s="31" t="e">
        <f>+#REF!</f>
        <v>#REF!</v>
      </c>
      <c r="E68" s="31" t="e">
        <f>+#REF!</f>
        <v>#REF!</v>
      </c>
      <c r="F68" s="31" t="e">
        <f>+#REF!</f>
        <v>#REF!</v>
      </c>
      <c r="G68" s="31" t="e">
        <f>+#REF!</f>
        <v>#REF!</v>
      </c>
      <c r="H68" s="32" t="e">
        <f>+#REF!</f>
        <v>#REF!</v>
      </c>
      <c r="I68" s="34" t="e">
        <f>E68/IF(EXACT($C68,'Opciones y fórmulas'!$A$2),35,IF(EXACT($C68,'Opciones y fórmulas'!$A$3),30,IF(EXACT($C68,'Opciones y fórmulas'!$A$4),25,25)))</f>
        <v>#REF!</v>
      </c>
      <c r="J68" s="66" t="e">
        <f>#REF!</f>
        <v>#REF!</v>
      </c>
      <c r="K68" s="66" t="e">
        <f>#REF!</f>
        <v>#REF!</v>
      </c>
      <c r="L68" s="61" t="e">
        <f>#REF!</f>
        <v>#REF!</v>
      </c>
      <c r="M68" s="61" t="e">
        <f>#REF!</f>
        <v>#REF!</v>
      </c>
      <c r="N68" s="61" t="e">
        <f>#REF!</f>
        <v>#REF!</v>
      </c>
      <c r="O68" s="61" t="e">
        <f>#REF!</f>
        <v>#REF!</v>
      </c>
      <c r="P68" s="61" t="e">
        <f t="shared" si="1"/>
        <v>#REF!</v>
      </c>
    </row>
    <row r="69" spans="1:17" ht="15.75" thickBot="1">
      <c r="A69" s="33" t="e">
        <f>+#REF!</f>
        <v>#REF!</v>
      </c>
      <c r="B69" s="30" t="e">
        <f>+#REF!</f>
        <v>#REF!</v>
      </c>
      <c r="C69" s="29" t="e">
        <f>+#REF!</f>
        <v>#REF!</v>
      </c>
      <c r="D69" s="31" t="e">
        <f>+#REF!</f>
        <v>#REF!</v>
      </c>
      <c r="E69" s="31" t="e">
        <f>+#REF!</f>
        <v>#REF!</v>
      </c>
      <c r="F69" s="31" t="e">
        <f>+#REF!</f>
        <v>#REF!</v>
      </c>
      <c r="G69" s="31" t="e">
        <f>+#REF!</f>
        <v>#REF!</v>
      </c>
      <c r="H69" s="32" t="e">
        <f>+#REF!</f>
        <v>#REF!</v>
      </c>
      <c r="I69" s="34" t="e">
        <f>E69/IF(EXACT($C69,'Opciones y fórmulas'!$A$2),35,IF(EXACT($C69,'Opciones y fórmulas'!$A$3),30,IF(EXACT($C69,'Opciones y fórmulas'!$A$4),25,25)))</f>
        <v>#REF!</v>
      </c>
      <c r="J69" s="66" t="e">
        <f>#REF!</f>
        <v>#REF!</v>
      </c>
      <c r="K69" s="66" t="e">
        <f>#REF!</f>
        <v>#REF!</v>
      </c>
      <c r="L69" s="61" t="e">
        <f>#REF!</f>
        <v>#REF!</v>
      </c>
      <c r="M69" s="61" t="e">
        <f>#REF!</f>
        <v>#REF!</v>
      </c>
      <c r="N69" s="61" t="e">
        <f>#REF!</f>
        <v>#REF!</v>
      </c>
      <c r="O69" s="61" t="e">
        <f>#REF!</f>
        <v>#REF!</v>
      </c>
      <c r="P69" s="61" t="e">
        <f t="shared" si="1"/>
        <v>#REF!</v>
      </c>
    </row>
    <row r="70" spans="1:17" ht="15.75" thickBot="1">
      <c r="A70" s="33" t="e">
        <f>+#REF!</f>
        <v>#REF!</v>
      </c>
      <c r="B70" s="30" t="e">
        <f>+#REF!</f>
        <v>#REF!</v>
      </c>
      <c r="C70" s="29" t="e">
        <f>+#REF!</f>
        <v>#REF!</v>
      </c>
      <c r="D70" s="31" t="e">
        <f>+#REF!</f>
        <v>#REF!</v>
      </c>
      <c r="E70" s="31" t="e">
        <f>+#REF!</f>
        <v>#REF!</v>
      </c>
      <c r="F70" s="31" t="e">
        <f>+#REF!</f>
        <v>#REF!</v>
      </c>
      <c r="G70" s="31" t="e">
        <f>+#REF!</f>
        <v>#REF!</v>
      </c>
      <c r="H70" s="32" t="e">
        <f>+#REF!</f>
        <v>#REF!</v>
      </c>
      <c r="I70" s="34" t="e">
        <f>E70/IF(EXACT($C70,'Opciones y fórmulas'!$A$2),35,IF(EXACT($C70,'Opciones y fórmulas'!$A$3),30,IF(EXACT($C70,'Opciones y fórmulas'!$A$4),25,25)))</f>
        <v>#REF!</v>
      </c>
      <c r="J70" s="66" t="e">
        <f>#REF!</f>
        <v>#REF!</v>
      </c>
      <c r="K70" s="66" t="e">
        <f>#REF!</f>
        <v>#REF!</v>
      </c>
      <c r="L70" s="61" t="e">
        <f>#REF!</f>
        <v>#REF!</v>
      </c>
      <c r="M70" s="61" t="e">
        <f>#REF!</f>
        <v>#REF!</v>
      </c>
      <c r="N70" s="61" t="e">
        <f>#REF!</f>
        <v>#REF!</v>
      </c>
      <c r="O70" s="61" t="e">
        <f>#REF!</f>
        <v>#REF!</v>
      </c>
      <c r="P70" s="61" t="e">
        <f t="shared" si="1"/>
        <v>#REF!</v>
      </c>
    </row>
    <row r="71" spans="1:17" ht="15.75" thickBot="1">
      <c r="A71" s="33" t="e">
        <f>+#REF!</f>
        <v>#REF!</v>
      </c>
      <c r="B71" s="30" t="e">
        <f>+#REF!</f>
        <v>#REF!</v>
      </c>
      <c r="C71" s="29" t="e">
        <f>+#REF!</f>
        <v>#REF!</v>
      </c>
      <c r="D71" s="31" t="e">
        <f>+#REF!</f>
        <v>#REF!</v>
      </c>
      <c r="E71" s="31" t="e">
        <f>+#REF!</f>
        <v>#REF!</v>
      </c>
      <c r="F71" s="31" t="e">
        <f>+#REF!</f>
        <v>#REF!</v>
      </c>
      <c r="G71" s="31" t="e">
        <f>+#REF!</f>
        <v>#REF!</v>
      </c>
      <c r="H71" s="32" t="e">
        <f>+#REF!</f>
        <v>#REF!</v>
      </c>
      <c r="I71" s="34" t="e">
        <f>E71/IF(EXACT($C71,'Opciones y fórmulas'!$A$2),35,IF(EXACT($C71,'Opciones y fórmulas'!$A$3),30,IF(EXACT($C71,'Opciones y fórmulas'!$A$4),25,25)))</f>
        <v>#REF!</v>
      </c>
      <c r="J71" s="66" t="e">
        <f>#REF!</f>
        <v>#REF!</v>
      </c>
      <c r="K71" s="66" t="e">
        <f>#REF!</f>
        <v>#REF!</v>
      </c>
      <c r="L71" s="61" t="e">
        <f>#REF!</f>
        <v>#REF!</v>
      </c>
      <c r="M71" s="61" t="e">
        <f>#REF!</f>
        <v>#REF!</v>
      </c>
      <c r="N71" s="61" t="e">
        <f>#REF!</f>
        <v>#REF!</v>
      </c>
      <c r="O71" s="61" t="e">
        <f>#REF!</f>
        <v>#REF!</v>
      </c>
      <c r="P71" s="61" t="e">
        <f t="shared" si="1"/>
        <v>#REF!</v>
      </c>
    </row>
    <row r="72" spans="1:17" ht="15.75" thickBot="1">
      <c r="A72" s="33" t="e">
        <f>+#REF!</f>
        <v>#REF!</v>
      </c>
      <c r="B72" s="30" t="e">
        <f>+#REF!</f>
        <v>#REF!</v>
      </c>
      <c r="C72" s="29" t="e">
        <f>+#REF!</f>
        <v>#REF!</v>
      </c>
      <c r="D72" s="31" t="e">
        <f>+#REF!</f>
        <v>#REF!</v>
      </c>
      <c r="E72" s="31" t="e">
        <f>+#REF!</f>
        <v>#REF!</v>
      </c>
      <c r="F72" s="31" t="e">
        <f>+#REF!</f>
        <v>#REF!</v>
      </c>
      <c r="G72" s="31" t="e">
        <f>+#REF!</f>
        <v>#REF!</v>
      </c>
      <c r="H72" s="32" t="e">
        <f>+#REF!</f>
        <v>#REF!</v>
      </c>
      <c r="I72" s="34" t="e">
        <f>E72/IF(EXACT($C72,'Opciones y fórmulas'!$A$2),35,IF(EXACT($C72,'Opciones y fórmulas'!$A$3),30,IF(EXACT($C72,'Opciones y fórmulas'!$A$4),25,25)))</f>
        <v>#REF!</v>
      </c>
      <c r="J72" s="66" t="e">
        <f>#REF!</f>
        <v>#REF!</v>
      </c>
      <c r="K72" s="66" t="e">
        <f>#REF!</f>
        <v>#REF!</v>
      </c>
      <c r="L72" s="61" t="e">
        <f>#REF!</f>
        <v>#REF!</v>
      </c>
      <c r="M72" s="61" t="e">
        <f>#REF!</f>
        <v>#REF!</v>
      </c>
      <c r="N72" s="61" t="e">
        <f>#REF!</f>
        <v>#REF!</v>
      </c>
      <c r="O72" s="61" t="e">
        <f>#REF!</f>
        <v>#REF!</v>
      </c>
      <c r="P72" s="61" t="e">
        <f t="shared" si="1"/>
        <v>#REF!</v>
      </c>
    </row>
    <row r="73" spans="1:17" ht="15.75" thickBot="1">
      <c r="A73" s="33" t="e">
        <f>+#REF!</f>
        <v>#REF!</v>
      </c>
      <c r="B73" s="30" t="e">
        <f>+#REF!</f>
        <v>#REF!</v>
      </c>
      <c r="C73" s="29" t="e">
        <f>+#REF!</f>
        <v>#REF!</v>
      </c>
      <c r="D73" s="31" t="e">
        <f>+#REF!</f>
        <v>#REF!</v>
      </c>
      <c r="E73" s="31" t="e">
        <f>+#REF!</f>
        <v>#REF!</v>
      </c>
      <c r="F73" s="31" t="e">
        <f>+#REF!</f>
        <v>#REF!</v>
      </c>
      <c r="G73" s="31" t="e">
        <f>+#REF!</f>
        <v>#REF!</v>
      </c>
      <c r="H73" s="32" t="e">
        <f>+#REF!</f>
        <v>#REF!</v>
      </c>
      <c r="I73" s="34" t="e">
        <f>E73/IF(EXACT($C73,'Opciones y fórmulas'!$A$2),35,IF(EXACT($C73,'Opciones y fórmulas'!$A$3),30,IF(EXACT($C73,'Opciones y fórmulas'!$A$4),25,25)))</f>
        <v>#REF!</v>
      </c>
      <c r="J73" s="66" t="e">
        <f>#REF!</f>
        <v>#REF!</v>
      </c>
      <c r="K73" s="66" t="e">
        <f>#REF!</f>
        <v>#REF!</v>
      </c>
      <c r="L73" s="61" t="e">
        <f>#REF!</f>
        <v>#REF!</v>
      </c>
      <c r="M73" s="61" t="e">
        <f>#REF!</f>
        <v>#REF!</v>
      </c>
      <c r="N73" s="61" t="e">
        <f>#REF!</f>
        <v>#REF!</v>
      </c>
      <c r="O73" s="61" t="e">
        <f>#REF!</f>
        <v>#REF!</v>
      </c>
      <c r="P73" s="61" t="e">
        <f t="shared" si="1"/>
        <v>#REF!</v>
      </c>
    </row>
    <row r="74" spans="1:17" ht="15.75" thickBot="1">
      <c r="A74" s="33" t="e">
        <f>+#REF!</f>
        <v>#REF!</v>
      </c>
      <c r="B74" s="30" t="e">
        <f>+#REF!</f>
        <v>#REF!</v>
      </c>
      <c r="C74" s="29" t="e">
        <f>+#REF!</f>
        <v>#REF!</v>
      </c>
      <c r="D74" s="31" t="e">
        <f>+#REF!</f>
        <v>#REF!</v>
      </c>
      <c r="E74" s="31" t="e">
        <f>+#REF!</f>
        <v>#REF!</v>
      </c>
      <c r="F74" s="31" t="e">
        <f>+#REF!</f>
        <v>#REF!</v>
      </c>
      <c r="G74" s="31" t="e">
        <f>+#REF!</f>
        <v>#REF!</v>
      </c>
      <c r="H74" s="32" t="e">
        <f>+#REF!</f>
        <v>#REF!</v>
      </c>
      <c r="I74" s="34" t="e">
        <f>E74/IF(EXACT($C74,'Opciones y fórmulas'!$A$2),35,IF(EXACT($C74,'Opciones y fórmulas'!$A$3),30,IF(EXACT($C74,'Opciones y fórmulas'!$A$4),25,25)))</f>
        <v>#REF!</v>
      </c>
      <c r="J74" s="66" t="e">
        <f>#REF!</f>
        <v>#REF!</v>
      </c>
      <c r="K74" s="66" t="e">
        <f>#REF!</f>
        <v>#REF!</v>
      </c>
      <c r="L74" s="61" t="e">
        <f>#REF!</f>
        <v>#REF!</v>
      </c>
      <c r="M74" s="61" t="e">
        <f>#REF!</f>
        <v>#REF!</v>
      </c>
      <c r="N74" s="61" t="e">
        <f>#REF!</f>
        <v>#REF!</v>
      </c>
      <c r="O74" s="61" t="e">
        <f>#REF!</f>
        <v>#REF!</v>
      </c>
      <c r="P74" s="61" t="e">
        <f t="shared" si="1"/>
        <v>#REF!</v>
      </c>
    </row>
    <row r="75" spans="1:17" ht="15.75" thickBot="1">
      <c r="A75" s="33" t="e">
        <f>+#REF!</f>
        <v>#REF!</v>
      </c>
      <c r="B75" s="30" t="e">
        <f>+#REF!</f>
        <v>#REF!</v>
      </c>
      <c r="C75" s="29" t="e">
        <f>+#REF!</f>
        <v>#REF!</v>
      </c>
      <c r="D75" s="31" t="e">
        <f>+#REF!</f>
        <v>#REF!</v>
      </c>
      <c r="E75" s="31" t="e">
        <f>+#REF!</f>
        <v>#REF!</v>
      </c>
      <c r="F75" s="31" t="e">
        <f>+#REF!</f>
        <v>#REF!</v>
      </c>
      <c r="G75" s="31" t="e">
        <f>+#REF!</f>
        <v>#REF!</v>
      </c>
      <c r="H75" s="32" t="e">
        <f>+#REF!</f>
        <v>#REF!</v>
      </c>
      <c r="I75" s="34" t="e">
        <f>E75/IF(EXACT($C75,'Opciones y fórmulas'!$A$2),35,IF(EXACT($C75,'Opciones y fórmulas'!$A$3),30,IF(EXACT($C75,'Opciones y fórmulas'!$A$4),25,25)))</f>
        <v>#REF!</v>
      </c>
      <c r="J75" s="66" t="e">
        <f>#REF!</f>
        <v>#REF!</v>
      </c>
      <c r="K75" s="66" t="e">
        <f>#REF!</f>
        <v>#REF!</v>
      </c>
      <c r="L75" s="61" t="e">
        <f>#REF!</f>
        <v>#REF!</v>
      </c>
      <c r="M75" s="61" t="e">
        <f>#REF!</f>
        <v>#REF!</v>
      </c>
      <c r="N75" s="61" t="e">
        <f>#REF!</f>
        <v>#REF!</v>
      </c>
      <c r="O75" s="61" t="e">
        <f>#REF!</f>
        <v>#REF!</v>
      </c>
      <c r="P75" s="61" t="e">
        <f t="shared" si="1"/>
        <v>#REF!</v>
      </c>
    </row>
    <row r="76" spans="1:17" ht="15.75" thickBot="1">
      <c r="A76" s="35" t="e">
        <f>+#REF!</f>
        <v>#REF!</v>
      </c>
      <c r="B76" s="36" t="e">
        <f>+#REF!</f>
        <v>#REF!</v>
      </c>
      <c r="C76" s="37" t="e">
        <f>+#REF!</f>
        <v>#REF!</v>
      </c>
      <c r="D76" s="38" t="e">
        <f>+#REF!</f>
        <v>#REF!</v>
      </c>
      <c r="E76" s="38" t="e">
        <f>+#REF!</f>
        <v>#REF!</v>
      </c>
      <c r="F76" s="38" t="e">
        <f>+#REF!</f>
        <v>#REF!</v>
      </c>
      <c r="G76" s="38" t="e">
        <f>+#REF!</f>
        <v>#REF!</v>
      </c>
      <c r="H76" s="39" t="e">
        <f>+#REF!</f>
        <v>#REF!</v>
      </c>
      <c r="I76" s="40" t="e">
        <f>E76/IF(EXACT($C76,'Opciones y fórmulas'!$A$2),35,IF(EXACT($C76,'Opciones y fórmulas'!$A$3),30,IF(EXACT($C76,'Opciones y fórmulas'!$A$4),25,25)))</f>
        <v>#REF!</v>
      </c>
      <c r="J76" s="69" t="e">
        <f>#REF!</f>
        <v>#REF!</v>
      </c>
      <c r="K76" s="69" t="e">
        <f>#REF!</f>
        <v>#REF!</v>
      </c>
      <c r="L76" s="70" t="e">
        <f>#REF!</f>
        <v>#REF!</v>
      </c>
      <c r="M76" s="70" t="e">
        <f>#REF!</f>
        <v>#REF!</v>
      </c>
      <c r="N76" s="70" t="e">
        <f>#REF!</f>
        <v>#REF!</v>
      </c>
      <c r="O76" s="70" t="e">
        <f>#REF!</f>
        <v>#REF!</v>
      </c>
      <c r="P76" s="70" t="e">
        <f t="shared" ref="P76:P139" si="2">SUM(L76:O76)</f>
        <v>#REF!</v>
      </c>
      <c r="Q76" s="71" t="s">
        <v>64</v>
      </c>
    </row>
    <row r="77" spans="1:17" ht="15.75" thickBot="1">
      <c r="A77" s="33" t="e">
        <f>+#REF!</f>
        <v>#REF!</v>
      </c>
      <c r="B77" s="30" t="e">
        <f>+#REF!</f>
        <v>#REF!</v>
      </c>
      <c r="C77" s="29" t="e">
        <f>+#REF!</f>
        <v>#REF!</v>
      </c>
      <c r="D77" s="31" t="e">
        <f>+#REF!</f>
        <v>#REF!</v>
      </c>
      <c r="E77" s="41" t="e">
        <f>+#REF!</f>
        <v>#REF!</v>
      </c>
      <c r="F77" s="31" t="e">
        <f>+#REF!</f>
        <v>#REF!</v>
      </c>
      <c r="G77" s="31" t="e">
        <f>+#REF!</f>
        <v>#REF!</v>
      </c>
      <c r="H77" s="32" t="e">
        <f>+#REF!</f>
        <v>#REF!</v>
      </c>
      <c r="I77" s="42" t="e">
        <f>E77/IF(EXACT($C77,'Opciones y fórmulas'!$A$2),35,IF(EXACT($C77,'Opciones y fórmulas'!$A$3),30,IF(EXACT($C77,'Opciones y fórmulas'!$A$4),25,25)))</f>
        <v>#REF!</v>
      </c>
      <c r="J77" s="66" t="e">
        <f>#REF!</f>
        <v>#REF!</v>
      </c>
      <c r="K77" s="66" t="e">
        <f>#REF!</f>
        <v>#REF!</v>
      </c>
      <c r="L77" s="61" t="e">
        <f>#REF!</f>
        <v>#REF!</v>
      </c>
      <c r="M77" s="61" t="e">
        <f>#REF!</f>
        <v>#REF!</v>
      </c>
      <c r="N77" s="61" t="e">
        <f>#REF!</f>
        <v>#REF!</v>
      </c>
      <c r="O77" s="61" t="e">
        <f>#REF!</f>
        <v>#REF!</v>
      </c>
      <c r="P77" s="61" t="e">
        <f t="shared" si="2"/>
        <v>#REF!</v>
      </c>
    </row>
    <row r="78" spans="1:17" ht="15.75" thickBot="1">
      <c r="A78" s="33" t="e">
        <f>+#REF!</f>
        <v>#REF!</v>
      </c>
      <c r="B78" s="30" t="e">
        <f>+#REF!</f>
        <v>#REF!</v>
      </c>
      <c r="C78" s="29" t="e">
        <f>+#REF!</f>
        <v>#REF!</v>
      </c>
      <c r="D78" s="31" t="e">
        <f>+#REF!</f>
        <v>#REF!</v>
      </c>
      <c r="E78" s="63" t="e">
        <f>+#REF!</f>
        <v>#REF!</v>
      </c>
      <c r="F78" s="31" t="e">
        <f>+#REF!</f>
        <v>#REF!</v>
      </c>
      <c r="G78" s="31" t="e">
        <f>+#REF!</f>
        <v>#REF!</v>
      </c>
      <c r="H78" s="32" t="e">
        <f>+#REF!</f>
        <v>#REF!</v>
      </c>
      <c r="I78" s="64" t="e">
        <f>E78/IF(EXACT($C78,'Opciones y fórmulas'!$A$2),35,IF(EXACT($C78,'Opciones y fórmulas'!$A$3),30,IF(EXACT($C78,'Opciones y fórmulas'!$A$4),25,25)))</f>
        <v>#REF!</v>
      </c>
      <c r="J78" s="66" t="e">
        <f>#REF!</f>
        <v>#REF!</v>
      </c>
      <c r="K78" s="66" t="e">
        <f>#REF!</f>
        <v>#REF!</v>
      </c>
      <c r="L78" s="61" t="e">
        <f>#REF!</f>
        <v>#REF!</v>
      </c>
      <c r="M78" s="61" t="e">
        <f>#REF!</f>
        <v>#REF!</v>
      </c>
      <c r="N78" s="61" t="e">
        <f>#REF!</f>
        <v>#REF!</v>
      </c>
      <c r="O78" s="61" t="e">
        <f>#REF!</f>
        <v>#REF!</v>
      </c>
      <c r="P78" s="61" t="e">
        <f t="shared" si="2"/>
        <v>#REF!</v>
      </c>
      <c r="Q78" s="68"/>
    </row>
    <row r="79" spans="1:17" ht="15.75" thickBot="1">
      <c r="A79" s="33" t="e">
        <f>+#REF!</f>
        <v>#REF!</v>
      </c>
      <c r="B79" s="30" t="e">
        <f>+#REF!</f>
        <v>#REF!</v>
      </c>
      <c r="C79" s="29" t="e">
        <f>+#REF!</f>
        <v>#REF!</v>
      </c>
      <c r="D79" s="31" t="e">
        <f>+#REF!</f>
        <v>#REF!</v>
      </c>
      <c r="E79" s="41" t="e">
        <f>+#REF!</f>
        <v>#REF!</v>
      </c>
      <c r="F79" s="31" t="e">
        <f>+#REF!</f>
        <v>#REF!</v>
      </c>
      <c r="G79" s="31" t="e">
        <f>+#REF!</f>
        <v>#REF!</v>
      </c>
      <c r="H79" s="32" t="e">
        <f>+#REF!</f>
        <v>#REF!</v>
      </c>
      <c r="I79" s="42" t="e">
        <f>E79/IF(EXACT($C79,'Opciones y fórmulas'!$A$2),35,IF(EXACT($C79,'Opciones y fórmulas'!$A$3),30,IF(EXACT($C79,'Opciones y fórmulas'!$A$4),25,25)))</f>
        <v>#REF!</v>
      </c>
      <c r="J79" s="66" t="e">
        <f>#REF!</f>
        <v>#REF!</v>
      </c>
      <c r="K79" s="66" t="e">
        <f>#REF!</f>
        <v>#REF!</v>
      </c>
      <c r="L79" s="61" t="e">
        <f>#REF!</f>
        <v>#REF!</v>
      </c>
      <c r="M79" s="61" t="e">
        <f>#REF!</f>
        <v>#REF!</v>
      </c>
      <c r="N79" s="61" t="e">
        <f>#REF!</f>
        <v>#REF!</v>
      </c>
      <c r="O79" s="61" t="e">
        <f>#REF!</f>
        <v>#REF!</v>
      </c>
      <c r="P79" s="61" t="e">
        <f t="shared" si="2"/>
        <v>#REF!</v>
      </c>
    </row>
    <row r="80" spans="1:17" ht="15.75" thickBot="1">
      <c r="A80" s="33" t="e">
        <f>+#REF!</f>
        <v>#REF!</v>
      </c>
      <c r="B80" s="30" t="e">
        <f>+#REF!</f>
        <v>#REF!</v>
      </c>
      <c r="C80" s="29" t="e">
        <f>+#REF!</f>
        <v>#REF!</v>
      </c>
      <c r="D80" s="31" t="e">
        <f>+#REF!</f>
        <v>#REF!</v>
      </c>
      <c r="E80" s="31" t="e">
        <f>+#REF!</f>
        <v>#REF!</v>
      </c>
      <c r="F80" s="31" t="e">
        <f>+#REF!</f>
        <v>#REF!</v>
      </c>
      <c r="G80" s="31" t="e">
        <f>+#REF!</f>
        <v>#REF!</v>
      </c>
      <c r="H80" s="32" t="e">
        <f>+#REF!</f>
        <v>#REF!</v>
      </c>
      <c r="I80" s="34" t="e">
        <f>E80/IF(EXACT($C80,'Opciones y fórmulas'!$A$2),35,IF(EXACT($C80,'Opciones y fórmulas'!$A$3),30,IF(EXACT($C80,'Opciones y fórmulas'!$A$4),25,25)))</f>
        <v>#REF!</v>
      </c>
      <c r="J80" s="66" t="e">
        <f>#REF!</f>
        <v>#REF!</v>
      </c>
      <c r="K80" s="66" t="e">
        <f>#REF!</f>
        <v>#REF!</v>
      </c>
      <c r="L80" s="61" t="e">
        <f>#REF!</f>
        <v>#REF!</v>
      </c>
      <c r="M80" s="61" t="e">
        <f>#REF!</f>
        <v>#REF!</v>
      </c>
      <c r="N80" s="61" t="e">
        <f>#REF!</f>
        <v>#REF!</v>
      </c>
      <c r="O80" s="61" t="e">
        <f>#REF!</f>
        <v>#REF!</v>
      </c>
      <c r="P80" s="61" t="e">
        <f t="shared" si="2"/>
        <v>#REF!</v>
      </c>
    </row>
    <row r="81" spans="1:17" ht="15.75" thickBot="1">
      <c r="A81" s="33" t="e">
        <f>+#REF!</f>
        <v>#REF!</v>
      </c>
      <c r="B81" s="30" t="e">
        <f>+#REF!</f>
        <v>#REF!</v>
      </c>
      <c r="C81" s="29" t="e">
        <f>+#REF!</f>
        <v>#REF!</v>
      </c>
      <c r="D81" s="31" t="e">
        <f>+#REF!</f>
        <v>#REF!</v>
      </c>
      <c r="E81" s="41" t="e">
        <f>+#REF!</f>
        <v>#REF!</v>
      </c>
      <c r="F81" s="31" t="e">
        <f>+#REF!</f>
        <v>#REF!</v>
      </c>
      <c r="G81" s="31" t="e">
        <f>+#REF!</f>
        <v>#REF!</v>
      </c>
      <c r="H81" s="32" t="e">
        <f>+#REF!</f>
        <v>#REF!</v>
      </c>
      <c r="I81" s="42" t="e">
        <f>E81/IF(EXACT($C81,'Opciones y fórmulas'!$A$2),35,IF(EXACT($C81,'Opciones y fórmulas'!$A$3),30,IF(EXACT($C81,'Opciones y fórmulas'!$A$4),25,25)))</f>
        <v>#REF!</v>
      </c>
      <c r="J81" s="66" t="e">
        <f>#REF!</f>
        <v>#REF!</v>
      </c>
      <c r="K81" s="66" t="e">
        <f>#REF!</f>
        <v>#REF!</v>
      </c>
      <c r="L81" s="61" t="e">
        <f>#REF!</f>
        <v>#REF!</v>
      </c>
      <c r="M81" s="61" t="e">
        <f>#REF!</f>
        <v>#REF!</v>
      </c>
      <c r="N81" s="61" t="e">
        <f>#REF!</f>
        <v>#REF!</v>
      </c>
      <c r="O81" s="61" t="e">
        <f>#REF!</f>
        <v>#REF!</v>
      </c>
      <c r="P81" s="61" t="e">
        <f t="shared" si="2"/>
        <v>#REF!</v>
      </c>
    </row>
    <row r="82" spans="1:17" ht="15.75" thickBot="1">
      <c r="A82" s="33" t="e">
        <f>+#REF!</f>
        <v>#REF!</v>
      </c>
      <c r="B82" s="30" t="e">
        <f>+#REF!</f>
        <v>#REF!</v>
      </c>
      <c r="C82" s="29" t="e">
        <f>+#REF!</f>
        <v>#REF!</v>
      </c>
      <c r="D82" s="31" t="e">
        <f>+#REF!</f>
        <v>#REF!</v>
      </c>
      <c r="E82" s="63" t="e">
        <f>+#REF!</f>
        <v>#REF!</v>
      </c>
      <c r="F82" s="31" t="e">
        <f>+#REF!</f>
        <v>#REF!</v>
      </c>
      <c r="G82" s="31" t="e">
        <f>+#REF!</f>
        <v>#REF!</v>
      </c>
      <c r="H82" s="32" t="e">
        <f>+#REF!</f>
        <v>#REF!</v>
      </c>
      <c r="I82" s="64" t="e">
        <f>E82/IF(EXACT($C82,'Opciones y fórmulas'!$A$2),35,IF(EXACT($C82,'Opciones y fórmulas'!$A$3),30,IF(EXACT($C82,'Opciones y fórmulas'!$A$4),25,25)))</f>
        <v>#REF!</v>
      </c>
      <c r="J82" s="66" t="e">
        <f>#REF!</f>
        <v>#REF!</v>
      </c>
      <c r="K82" s="66" t="e">
        <f>#REF!</f>
        <v>#REF!</v>
      </c>
      <c r="L82" s="61" t="e">
        <f>#REF!</f>
        <v>#REF!</v>
      </c>
      <c r="M82" s="61" t="e">
        <f>#REF!</f>
        <v>#REF!</v>
      </c>
      <c r="N82" s="61" t="e">
        <f>#REF!</f>
        <v>#REF!</v>
      </c>
      <c r="O82" s="61" t="e">
        <f>#REF!</f>
        <v>#REF!</v>
      </c>
      <c r="P82" s="61" t="e">
        <f t="shared" si="2"/>
        <v>#REF!</v>
      </c>
      <c r="Q82" s="68"/>
    </row>
    <row r="83" spans="1:17" ht="15.75" thickBot="1">
      <c r="A83" s="33" t="e">
        <f>+#REF!</f>
        <v>#REF!</v>
      </c>
      <c r="B83" s="30" t="e">
        <f>+#REF!</f>
        <v>#REF!</v>
      </c>
      <c r="C83" s="29" t="e">
        <f>+#REF!</f>
        <v>#REF!</v>
      </c>
      <c r="D83" s="31" t="e">
        <f>+#REF!</f>
        <v>#REF!</v>
      </c>
      <c r="E83" s="41" t="e">
        <f>+#REF!</f>
        <v>#REF!</v>
      </c>
      <c r="F83" s="31" t="e">
        <f>+#REF!</f>
        <v>#REF!</v>
      </c>
      <c r="G83" s="31" t="e">
        <f>+#REF!</f>
        <v>#REF!</v>
      </c>
      <c r="H83" s="32" t="e">
        <f>+#REF!</f>
        <v>#REF!</v>
      </c>
      <c r="I83" s="42" t="e">
        <f>E83/IF(EXACT($C83,'Opciones y fórmulas'!$A$2),35,IF(EXACT($C83,'Opciones y fórmulas'!$A$3),30,IF(EXACT($C83,'Opciones y fórmulas'!$A$4),25,25)))</f>
        <v>#REF!</v>
      </c>
      <c r="J83" s="66" t="e">
        <f>#REF!</f>
        <v>#REF!</v>
      </c>
      <c r="K83" s="66" t="e">
        <f>#REF!</f>
        <v>#REF!</v>
      </c>
      <c r="L83" s="61" t="e">
        <f>#REF!</f>
        <v>#REF!</v>
      </c>
      <c r="M83" s="61" t="e">
        <f>#REF!</f>
        <v>#REF!</v>
      </c>
      <c r="N83" s="61" t="e">
        <f>#REF!</f>
        <v>#REF!</v>
      </c>
      <c r="O83" s="61" t="e">
        <f>#REF!</f>
        <v>#REF!</v>
      </c>
      <c r="P83" s="61" t="e">
        <f t="shared" si="2"/>
        <v>#REF!</v>
      </c>
      <c r="Q83" s="68"/>
    </row>
    <row r="84" spans="1:17" ht="15.75" thickBot="1">
      <c r="A84" s="33" t="e">
        <f>+#REF!</f>
        <v>#REF!</v>
      </c>
      <c r="B84" s="30" t="e">
        <f>+#REF!</f>
        <v>#REF!</v>
      </c>
      <c r="C84" s="29" t="e">
        <f>+#REF!</f>
        <v>#REF!</v>
      </c>
      <c r="D84" s="31" t="e">
        <f>+#REF!</f>
        <v>#REF!</v>
      </c>
      <c r="E84" s="63" t="e">
        <f>+#REF!</f>
        <v>#REF!</v>
      </c>
      <c r="F84" s="31" t="e">
        <f>+#REF!</f>
        <v>#REF!</v>
      </c>
      <c r="G84" s="31" t="e">
        <f>+#REF!</f>
        <v>#REF!</v>
      </c>
      <c r="H84" s="32" t="e">
        <f>+#REF!</f>
        <v>#REF!</v>
      </c>
      <c r="I84" s="64" t="e">
        <f>E84/IF(EXACT($C84,'Opciones y fórmulas'!$A$2),35,IF(EXACT($C84,'Opciones y fórmulas'!$A$3),30,IF(EXACT($C84,'Opciones y fórmulas'!$A$4),25,25)))</f>
        <v>#REF!</v>
      </c>
      <c r="J84" s="66" t="e">
        <f>#REF!</f>
        <v>#REF!</v>
      </c>
      <c r="K84" s="66" t="e">
        <f>#REF!</f>
        <v>#REF!</v>
      </c>
      <c r="L84" s="61" t="e">
        <f>#REF!</f>
        <v>#REF!</v>
      </c>
      <c r="M84" s="61" t="e">
        <f>#REF!</f>
        <v>#REF!</v>
      </c>
      <c r="N84" s="61" t="e">
        <f>#REF!</f>
        <v>#REF!</v>
      </c>
      <c r="O84" s="61" t="e">
        <f>#REF!</f>
        <v>#REF!</v>
      </c>
      <c r="P84" s="61" t="e">
        <f t="shared" si="2"/>
        <v>#REF!</v>
      </c>
      <c r="Q84" s="68"/>
    </row>
    <row r="85" spans="1:17" ht="15.75" thickBot="1">
      <c r="A85" s="33" t="e">
        <f>+#REF!</f>
        <v>#REF!</v>
      </c>
      <c r="B85" s="30" t="e">
        <f>+#REF!</f>
        <v>#REF!</v>
      </c>
      <c r="C85" s="29" t="e">
        <f>+#REF!</f>
        <v>#REF!</v>
      </c>
      <c r="D85" s="31" t="e">
        <f>+#REF!</f>
        <v>#REF!</v>
      </c>
      <c r="E85" s="41" t="e">
        <f>+#REF!</f>
        <v>#REF!</v>
      </c>
      <c r="F85" s="31" t="e">
        <f>+#REF!</f>
        <v>#REF!</v>
      </c>
      <c r="G85" s="31" t="e">
        <f>+#REF!</f>
        <v>#REF!</v>
      </c>
      <c r="H85" s="32" t="e">
        <f>+#REF!</f>
        <v>#REF!</v>
      </c>
      <c r="I85" s="42" t="e">
        <f>E85/IF(EXACT($C85,'Opciones y fórmulas'!$A$2),35,IF(EXACT($C85,'Opciones y fórmulas'!$A$3),30,IF(EXACT($C85,'Opciones y fórmulas'!$A$4),25,25)))</f>
        <v>#REF!</v>
      </c>
      <c r="J85" s="66" t="e">
        <f>#REF!</f>
        <v>#REF!</v>
      </c>
      <c r="K85" s="66" t="e">
        <f>#REF!</f>
        <v>#REF!</v>
      </c>
      <c r="L85" s="61" t="e">
        <f>#REF!</f>
        <v>#REF!</v>
      </c>
      <c r="M85" s="61" t="e">
        <f>#REF!</f>
        <v>#REF!</v>
      </c>
      <c r="N85" s="61" t="e">
        <f>#REF!</f>
        <v>#REF!</v>
      </c>
      <c r="O85" s="61" t="e">
        <f>#REF!</f>
        <v>#REF!</v>
      </c>
      <c r="P85" s="61" t="e">
        <f t="shared" si="2"/>
        <v>#REF!</v>
      </c>
      <c r="Q85" s="72"/>
    </row>
    <row r="86" spans="1:17" ht="15.75" thickBot="1">
      <c r="A86" s="33" t="e">
        <f>+#REF!</f>
        <v>#REF!</v>
      </c>
      <c r="B86" s="30" t="e">
        <f>+#REF!</f>
        <v>#REF!</v>
      </c>
      <c r="C86" s="29" t="e">
        <f>+#REF!</f>
        <v>#REF!</v>
      </c>
      <c r="D86" s="31" t="e">
        <f>+#REF!</f>
        <v>#REF!</v>
      </c>
      <c r="E86" s="41" t="e">
        <f>+#REF!</f>
        <v>#REF!</v>
      </c>
      <c r="F86" s="31" t="e">
        <f>+#REF!</f>
        <v>#REF!</v>
      </c>
      <c r="G86" s="31" t="e">
        <f>+#REF!</f>
        <v>#REF!</v>
      </c>
      <c r="H86" s="32" t="e">
        <f>+#REF!</f>
        <v>#REF!</v>
      </c>
      <c r="I86" s="42" t="e">
        <f>E86/IF(EXACT($C86,'Opciones y fórmulas'!$A$2),35,IF(EXACT($C86,'Opciones y fórmulas'!$A$3),30,IF(EXACT($C86,'Opciones y fórmulas'!$A$4),25,25)))</f>
        <v>#REF!</v>
      </c>
      <c r="J86" s="66" t="e">
        <f>#REF!</f>
        <v>#REF!</v>
      </c>
      <c r="K86" s="66" t="e">
        <f>#REF!</f>
        <v>#REF!</v>
      </c>
      <c r="L86" s="61" t="e">
        <f>#REF!</f>
        <v>#REF!</v>
      </c>
      <c r="M86" s="61" t="e">
        <f>#REF!</f>
        <v>#REF!</v>
      </c>
      <c r="N86" s="61" t="e">
        <f>#REF!</f>
        <v>#REF!</v>
      </c>
      <c r="O86" s="61" t="e">
        <f>#REF!</f>
        <v>#REF!</v>
      </c>
      <c r="P86" s="61" t="e">
        <f t="shared" si="2"/>
        <v>#REF!</v>
      </c>
    </row>
    <row r="87" spans="1:17" ht="15.75" thickBot="1">
      <c r="A87" s="33" t="e">
        <f>+#REF!</f>
        <v>#REF!</v>
      </c>
      <c r="B87" s="30" t="e">
        <f>+#REF!</f>
        <v>#REF!</v>
      </c>
      <c r="C87" s="29" t="e">
        <f>+#REF!</f>
        <v>#REF!</v>
      </c>
      <c r="D87" s="31" t="e">
        <f>+#REF!</f>
        <v>#REF!</v>
      </c>
      <c r="E87" s="41" t="e">
        <f>+#REF!</f>
        <v>#REF!</v>
      </c>
      <c r="F87" s="31" t="e">
        <f>+#REF!</f>
        <v>#REF!</v>
      </c>
      <c r="G87" s="31" t="e">
        <f>+#REF!</f>
        <v>#REF!</v>
      </c>
      <c r="H87" s="32" t="e">
        <f>+#REF!</f>
        <v>#REF!</v>
      </c>
      <c r="I87" s="42" t="e">
        <f>E87/IF(EXACT($C87,'Opciones y fórmulas'!$A$2),35,IF(EXACT($C87,'Opciones y fórmulas'!$A$3),30,IF(EXACT($C87,'Opciones y fórmulas'!$A$4),25,25)))</f>
        <v>#REF!</v>
      </c>
      <c r="J87" s="66" t="e">
        <f>#REF!</f>
        <v>#REF!</v>
      </c>
      <c r="K87" s="66" t="e">
        <f>#REF!</f>
        <v>#REF!</v>
      </c>
      <c r="L87" s="61" t="e">
        <f>#REF!</f>
        <v>#REF!</v>
      </c>
      <c r="M87" s="61" t="e">
        <f>#REF!</f>
        <v>#REF!</v>
      </c>
      <c r="N87" s="61" t="e">
        <f>#REF!</f>
        <v>#REF!</v>
      </c>
      <c r="O87" s="61" t="e">
        <f>#REF!</f>
        <v>#REF!</v>
      </c>
      <c r="P87" s="61" t="e">
        <f t="shared" si="2"/>
        <v>#REF!</v>
      </c>
    </row>
    <row r="88" spans="1:17" ht="15.75" thickBot="1">
      <c r="A88" s="33" t="e">
        <f>+#REF!</f>
        <v>#REF!</v>
      </c>
      <c r="B88" s="30" t="e">
        <f>+#REF!</f>
        <v>#REF!</v>
      </c>
      <c r="C88" s="29" t="e">
        <f>+#REF!</f>
        <v>#REF!</v>
      </c>
      <c r="D88" s="31" t="e">
        <f>+#REF!</f>
        <v>#REF!</v>
      </c>
      <c r="E88" s="41" t="e">
        <f>+#REF!</f>
        <v>#REF!</v>
      </c>
      <c r="F88" s="31" t="e">
        <f>+#REF!</f>
        <v>#REF!</v>
      </c>
      <c r="G88" s="31" t="e">
        <f>+#REF!</f>
        <v>#REF!</v>
      </c>
      <c r="H88" s="32" t="e">
        <f>+#REF!</f>
        <v>#REF!</v>
      </c>
      <c r="I88" s="42" t="e">
        <f>E88/IF(EXACT($C88,'Opciones y fórmulas'!$A$2),35,IF(EXACT($C88,'Opciones y fórmulas'!$A$3),30,IF(EXACT($C88,'Opciones y fórmulas'!$A$4),25,25)))</f>
        <v>#REF!</v>
      </c>
      <c r="J88" s="66" t="e">
        <f>#REF!</f>
        <v>#REF!</v>
      </c>
      <c r="K88" s="66" t="e">
        <f>#REF!</f>
        <v>#REF!</v>
      </c>
      <c r="L88" s="61" t="e">
        <f>#REF!</f>
        <v>#REF!</v>
      </c>
      <c r="M88" s="61" t="e">
        <f>#REF!</f>
        <v>#REF!</v>
      </c>
      <c r="N88" s="61" t="e">
        <f>#REF!</f>
        <v>#REF!</v>
      </c>
      <c r="O88" s="61" t="e">
        <f>#REF!</f>
        <v>#REF!</v>
      </c>
      <c r="P88" s="61" t="e">
        <f t="shared" si="2"/>
        <v>#REF!</v>
      </c>
    </row>
    <row r="89" spans="1:17" ht="15.75" thickBot="1">
      <c r="A89" s="33" t="e">
        <f>+#REF!</f>
        <v>#REF!</v>
      </c>
      <c r="B89" s="30" t="e">
        <f>+#REF!</f>
        <v>#REF!</v>
      </c>
      <c r="C89" s="29" t="e">
        <f>+#REF!</f>
        <v>#REF!</v>
      </c>
      <c r="D89" s="31" t="e">
        <f>+#REF!</f>
        <v>#REF!</v>
      </c>
      <c r="E89" s="31" t="e">
        <f>+#REF!</f>
        <v>#REF!</v>
      </c>
      <c r="F89" s="31" t="e">
        <f>+#REF!</f>
        <v>#REF!</v>
      </c>
      <c r="G89" s="31" t="e">
        <f>+#REF!</f>
        <v>#REF!</v>
      </c>
      <c r="H89" s="32" t="e">
        <f>+#REF!</f>
        <v>#REF!</v>
      </c>
      <c r="I89" s="34" t="e">
        <f>E89/IF(EXACT($C89,'Opciones y fórmulas'!$A$2),35,IF(EXACT($C89,'Opciones y fórmulas'!$A$3),30,IF(EXACT($C89,'Opciones y fórmulas'!$A$4),25,25)))</f>
        <v>#REF!</v>
      </c>
      <c r="J89" s="66" t="e">
        <f>#REF!</f>
        <v>#REF!</v>
      </c>
      <c r="K89" s="66" t="e">
        <f>#REF!</f>
        <v>#REF!</v>
      </c>
      <c r="L89" s="61" t="e">
        <f>#REF!</f>
        <v>#REF!</v>
      </c>
      <c r="M89" s="61" t="e">
        <f>#REF!</f>
        <v>#REF!</v>
      </c>
      <c r="N89" s="61" t="e">
        <f>#REF!</f>
        <v>#REF!</v>
      </c>
      <c r="O89" s="61" t="e">
        <f>#REF!</f>
        <v>#REF!</v>
      </c>
      <c r="P89" s="61" t="e">
        <f t="shared" si="2"/>
        <v>#REF!</v>
      </c>
    </row>
    <row r="90" spans="1:17" ht="15.75" thickBot="1">
      <c r="A90" s="33" t="e">
        <f>+#REF!</f>
        <v>#REF!</v>
      </c>
      <c r="B90" s="30" t="e">
        <f>+#REF!</f>
        <v>#REF!</v>
      </c>
      <c r="C90" s="29" t="e">
        <f>+#REF!</f>
        <v>#REF!</v>
      </c>
      <c r="D90" s="31" t="e">
        <f>+#REF!</f>
        <v>#REF!</v>
      </c>
      <c r="E90" s="41" t="e">
        <f>+#REF!</f>
        <v>#REF!</v>
      </c>
      <c r="F90" s="31" t="e">
        <f>+#REF!</f>
        <v>#REF!</v>
      </c>
      <c r="G90" s="31" t="e">
        <f>+#REF!</f>
        <v>#REF!</v>
      </c>
      <c r="H90" s="32" t="e">
        <f>+#REF!</f>
        <v>#REF!</v>
      </c>
      <c r="I90" s="42" t="e">
        <f>E90/IF(EXACT($C90,'Opciones y fórmulas'!$A$2),35,IF(EXACT($C90,'Opciones y fórmulas'!$A$3),30,IF(EXACT($C90,'Opciones y fórmulas'!$A$4),25,25)))</f>
        <v>#REF!</v>
      </c>
      <c r="J90" s="66" t="e">
        <f>#REF!</f>
        <v>#REF!</v>
      </c>
      <c r="K90" s="66" t="e">
        <f>#REF!</f>
        <v>#REF!</v>
      </c>
      <c r="L90" s="61" t="e">
        <f>#REF!</f>
        <v>#REF!</v>
      </c>
      <c r="M90" s="61" t="e">
        <f>#REF!</f>
        <v>#REF!</v>
      </c>
      <c r="N90" s="61" t="e">
        <f>#REF!</f>
        <v>#REF!</v>
      </c>
      <c r="O90" s="61" t="e">
        <f>#REF!</f>
        <v>#REF!</v>
      </c>
      <c r="P90" s="61" t="e">
        <f t="shared" si="2"/>
        <v>#REF!</v>
      </c>
    </row>
    <row r="91" spans="1:17" ht="15.75" thickBot="1">
      <c r="A91" s="33" t="e">
        <f>+#REF!</f>
        <v>#REF!</v>
      </c>
      <c r="B91" s="30" t="e">
        <f>+#REF!</f>
        <v>#REF!</v>
      </c>
      <c r="C91" s="29" t="e">
        <f>+#REF!</f>
        <v>#REF!</v>
      </c>
      <c r="D91" s="31" t="e">
        <f>+#REF!</f>
        <v>#REF!</v>
      </c>
      <c r="E91" s="41" t="e">
        <f>+#REF!</f>
        <v>#REF!</v>
      </c>
      <c r="F91" s="31" t="e">
        <f>+#REF!</f>
        <v>#REF!</v>
      </c>
      <c r="G91" s="31" t="e">
        <f>+#REF!</f>
        <v>#REF!</v>
      </c>
      <c r="H91" s="32" t="e">
        <f>+#REF!</f>
        <v>#REF!</v>
      </c>
      <c r="I91" s="42" t="e">
        <f>E91/IF(EXACT($C91,'Opciones y fórmulas'!$A$2),35,IF(EXACT($C91,'Opciones y fórmulas'!$A$3),30,IF(EXACT($C91,'Opciones y fórmulas'!$A$4),25,25)))</f>
        <v>#REF!</v>
      </c>
      <c r="J91" s="66" t="e">
        <f>#REF!</f>
        <v>#REF!</v>
      </c>
      <c r="K91" s="66" t="e">
        <f>#REF!</f>
        <v>#REF!</v>
      </c>
      <c r="L91" s="61" t="e">
        <f>#REF!</f>
        <v>#REF!</v>
      </c>
      <c r="M91" s="61" t="e">
        <f>#REF!</f>
        <v>#REF!</v>
      </c>
      <c r="N91" s="61" t="e">
        <f>#REF!</f>
        <v>#REF!</v>
      </c>
      <c r="O91" s="61" t="e">
        <f>#REF!</f>
        <v>#REF!</v>
      </c>
      <c r="P91" s="61" t="e">
        <f t="shared" si="2"/>
        <v>#REF!</v>
      </c>
    </row>
    <row r="92" spans="1:17" ht="15.75" thickBot="1">
      <c r="A92" s="33" t="e">
        <f>+#REF!</f>
        <v>#REF!</v>
      </c>
      <c r="B92" s="30" t="e">
        <f>+#REF!</f>
        <v>#REF!</v>
      </c>
      <c r="C92" s="29" t="e">
        <f>+#REF!</f>
        <v>#REF!</v>
      </c>
      <c r="D92" s="31" t="e">
        <f>+#REF!</f>
        <v>#REF!</v>
      </c>
      <c r="E92" s="63" t="e">
        <f>+#REF!</f>
        <v>#REF!</v>
      </c>
      <c r="F92" s="31" t="e">
        <f>+#REF!</f>
        <v>#REF!</v>
      </c>
      <c r="G92" s="31" t="e">
        <f>+#REF!</f>
        <v>#REF!</v>
      </c>
      <c r="H92" s="32" t="e">
        <f>+#REF!</f>
        <v>#REF!</v>
      </c>
      <c r="I92" s="64" t="e">
        <f>E92/IF(EXACT($C92,'Opciones y fórmulas'!$A$2),35,IF(EXACT($C92,'Opciones y fórmulas'!$A$3),30,IF(EXACT($C92,'Opciones y fórmulas'!$A$4),25,25)))</f>
        <v>#REF!</v>
      </c>
      <c r="J92" s="66" t="e">
        <f>#REF!</f>
        <v>#REF!</v>
      </c>
      <c r="K92" s="66" t="e">
        <f>#REF!</f>
        <v>#REF!</v>
      </c>
      <c r="L92" s="61" t="e">
        <f>#REF!</f>
        <v>#REF!</v>
      </c>
      <c r="M92" s="61" t="e">
        <f>#REF!</f>
        <v>#REF!</v>
      </c>
      <c r="N92" s="61" t="e">
        <f>#REF!</f>
        <v>#REF!</v>
      </c>
      <c r="O92" s="61" t="e">
        <f>#REF!</f>
        <v>#REF!</v>
      </c>
      <c r="P92" s="61" t="e">
        <f t="shared" si="2"/>
        <v>#REF!</v>
      </c>
      <c r="Q92" s="68"/>
    </row>
    <row r="93" spans="1:17" ht="15.75" thickBot="1">
      <c r="A93" s="33" t="e">
        <f>+#REF!</f>
        <v>#REF!</v>
      </c>
      <c r="B93" s="30" t="e">
        <f>+#REF!</f>
        <v>#REF!</v>
      </c>
      <c r="C93" s="29" t="e">
        <f>+#REF!</f>
        <v>#REF!</v>
      </c>
      <c r="D93" s="31" t="e">
        <f>+#REF!</f>
        <v>#REF!</v>
      </c>
      <c r="E93" s="31" t="e">
        <f>+#REF!</f>
        <v>#REF!</v>
      </c>
      <c r="F93" s="31" t="e">
        <f>+#REF!</f>
        <v>#REF!</v>
      </c>
      <c r="G93" s="31" t="e">
        <f>+#REF!</f>
        <v>#REF!</v>
      </c>
      <c r="H93" s="32" t="e">
        <f>+#REF!</f>
        <v>#REF!</v>
      </c>
      <c r="I93" s="34" t="e">
        <f>E93/IF(EXACT($C93,'Opciones y fórmulas'!$A$2),35,IF(EXACT($C93,'Opciones y fórmulas'!$A$3),30,IF(EXACT($C93,'Opciones y fórmulas'!$A$4),25,25)))</f>
        <v>#REF!</v>
      </c>
      <c r="J93" s="66" t="e">
        <f>#REF!</f>
        <v>#REF!</v>
      </c>
      <c r="K93" s="66" t="e">
        <f>#REF!</f>
        <v>#REF!</v>
      </c>
      <c r="L93" s="61" t="e">
        <f>#REF!</f>
        <v>#REF!</v>
      </c>
      <c r="M93" s="61" t="e">
        <f>#REF!</f>
        <v>#REF!</v>
      </c>
      <c r="N93" s="61" t="e">
        <f>#REF!</f>
        <v>#REF!</v>
      </c>
      <c r="O93" s="61" t="e">
        <f>#REF!</f>
        <v>#REF!</v>
      </c>
      <c r="P93" s="61" t="e">
        <f t="shared" si="2"/>
        <v>#REF!</v>
      </c>
    </row>
    <row r="94" spans="1:17" ht="15.75" thickBot="1">
      <c r="A94" s="33" t="e">
        <f>+#REF!</f>
        <v>#REF!</v>
      </c>
      <c r="B94" s="30" t="e">
        <f>+#REF!</f>
        <v>#REF!</v>
      </c>
      <c r="C94" s="29" t="e">
        <f>+#REF!</f>
        <v>#REF!</v>
      </c>
      <c r="D94" s="31" t="e">
        <f>+#REF!</f>
        <v>#REF!</v>
      </c>
      <c r="E94" s="31" t="e">
        <f>+#REF!</f>
        <v>#REF!</v>
      </c>
      <c r="F94" s="31" t="e">
        <f>+#REF!</f>
        <v>#REF!</v>
      </c>
      <c r="G94" s="31" t="e">
        <f>+#REF!</f>
        <v>#REF!</v>
      </c>
      <c r="H94" s="32" t="e">
        <f>+#REF!</f>
        <v>#REF!</v>
      </c>
      <c r="I94" s="34" t="e">
        <f>E94/IF(EXACT($C94,'Opciones y fórmulas'!$A$2),35,IF(EXACT($C94,'Opciones y fórmulas'!$A$3),30,IF(EXACT($C94,'Opciones y fórmulas'!$A$4),25,25)))</f>
        <v>#REF!</v>
      </c>
      <c r="J94" s="66" t="e">
        <f>#REF!</f>
        <v>#REF!</v>
      </c>
      <c r="K94" s="66" t="e">
        <f>#REF!</f>
        <v>#REF!</v>
      </c>
      <c r="L94" s="61" t="e">
        <f>#REF!</f>
        <v>#REF!</v>
      </c>
      <c r="M94" s="61" t="e">
        <f>#REF!</f>
        <v>#REF!</v>
      </c>
      <c r="N94" s="61" t="e">
        <f>#REF!</f>
        <v>#REF!</v>
      </c>
      <c r="O94" s="61" t="e">
        <f>#REF!</f>
        <v>#REF!</v>
      </c>
      <c r="P94" s="61" t="e">
        <f t="shared" si="2"/>
        <v>#REF!</v>
      </c>
    </row>
    <row r="95" spans="1:17" ht="15.75" thickBot="1">
      <c r="A95" s="33" t="e">
        <f>+#REF!</f>
        <v>#REF!</v>
      </c>
      <c r="B95" s="30" t="e">
        <f>+#REF!</f>
        <v>#REF!</v>
      </c>
      <c r="C95" s="29" t="e">
        <f>+#REF!</f>
        <v>#REF!</v>
      </c>
      <c r="D95" s="31" t="e">
        <f>+#REF!</f>
        <v>#REF!</v>
      </c>
      <c r="E95" s="41" t="e">
        <f>+#REF!</f>
        <v>#REF!</v>
      </c>
      <c r="F95" s="31" t="e">
        <f>+#REF!</f>
        <v>#REF!</v>
      </c>
      <c r="G95" s="31" t="e">
        <f>+#REF!</f>
        <v>#REF!</v>
      </c>
      <c r="H95" s="32" t="e">
        <f>+#REF!</f>
        <v>#REF!</v>
      </c>
      <c r="I95" s="42" t="e">
        <f>E95/IF(EXACT($C95,'Opciones y fórmulas'!$A$2),35,IF(EXACT($C95,'Opciones y fórmulas'!$A$3),30,IF(EXACT($C95,'Opciones y fórmulas'!$A$4),25,25)))</f>
        <v>#REF!</v>
      </c>
      <c r="J95" s="66" t="e">
        <f>#REF!</f>
        <v>#REF!</v>
      </c>
      <c r="K95" s="66" t="e">
        <f>#REF!</f>
        <v>#REF!</v>
      </c>
      <c r="L95" s="61" t="e">
        <f>#REF!</f>
        <v>#REF!</v>
      </c>
      <c r="M95" s="61" t="e">
        <f>#REF!</f>
        <v>#REF!</v>
      </c>
      <c r="N95" s="61" t="e">
        <f>#REF!</f>
        <v>#REF!</v>
      </c>
      <c r="O95" s="61" t="e">
        <f>#REF!</f>
        <v>#REF!</v>
      </c>
      <c r="P95" s="61" t="e">
        <f t="shared" si="2"/>
        <v>#REF!</v>
      </c>
    </row>
    <row r="96" spans="1:17" ht="15.75" thickBot="1">
      <c r="A96" s="33" t="e">
        <f>+#REF!</f>
        <v>#REF!</v>
      </c>
      <c r="B96" s="30" t="e">
        <f>+#REF!</f>
        <v>#REF!</v>
      </c>
      <c r="C96" s="29" t="e">
        <f>+#REF!</f>
        <v>#REF!</v>
      </c>
      <c r="D96" s="31" t="e">
        <f>+#REF!</f>
        <v>#REF!</v>
      </c>
      <c r="E96" s="41" t="e">
        <f>+#REF!</f>
        <v>#REF!</v>
      </c>
      <c r="F96" s="31" t="e">
        <f>+#REF!</f>
        <v>#REF!</v>
      </c>
      <c r="G96" s="31" t="e">
        <f>+#REF!</f>
        <v>#REF!</v>
      </c>
      <c r="H96" s="32" t="e">
        <f>+#REF!</f>
        <v>#REF!</v>
      </c>
      <c r="I96" s="42" t="e">
        <f>E96/IF(EXACT($C96,'Opciones y fórmulas'!$A$2),35,IF(EXACT($C96,'Opciones y fórmulas'!$A$3),30,IF(EXACT($C96,'Opciones y fórmulas'!$A$4),25,25)))</f>
        <v>#REF!</v>
      </c>
      <c r="J96" s="66" t="e">
        <f>#REF!</f>
        <v>#REF!</v>
      </c>
      <c r="K96" s="66" t="e">
        <f>#REF!</f>
        <v>#REF!</v>
      </c>
      <c r="L96" s="61" t="e">
        <f>#REF!</f>
        <v>#REF!</v>
      </c>
      <c r="M96" s="61" t="e">
        <f>#REF!</f>
        <v>#REF!</v>
      </c>
      <c r="N96" s="61" t="e">
        <f>#REF!</f>
        <v>#REF!</v>
      </c>
      <c r="O96" s="61" t="e">
        <f>#REF!</f>
        <v>#REF!</v>
      </c>
      <c r="P96" s="61" t="e">
        <f t="shared" si="2"/>
        <v>#REF!</v>
      </c>
    </row>
    <row r="97" spans="1:17" ht="15.75" thickBot="1">
      <c r="A97" s="35" t="e">
        <f>+#REF!</f>
        <v>#REF!</v>
      </c>
      <c r="B97" s="36" t="e">
        <f>+#REF!</f>
        <v>#REF!</v>
      </c>
      <c r="C97" s="37" t="e">
        <f>+#REF!</f>
        <v>#REF!</v>
      </c>
      <c r="D97" s="38" t="e">
        <f>+#REF!</f>
        <v>#REF!</v>
      </c>
      <c r="E97" s="38" t="e">
        <f>+#REF!</f>
        <v>#REF!</v>
      </c>
      <c r="F97" s="38" t="e">
        <f>+#REF!</f>
        <v>#REF!</v>
      </c>
      <c r="G97" s="38" t="e">
        <f>+#REF!</f>
        <v>#REF!</v>
      </c>
      <c r="H97" s="39" t="e">
        <f>+#REF!</f>
        <v>#REF!</v>
      </c>
      <c r="I97" s="40" t="e">
        <f>E97/IF(EXACT($C97,'Opciones y fórmulas'!$A$2),35,IF(EXACT($C97,'Opciones y fórmulas'!$A$3),30,IF(EXACT($C97,'Opciones y fórmulas'!$A$4),25,25)))</f>
        <v>#REF!</v>
      </c>
      <c r="J97" s="66" t="e">
        <f>#REF!</f>
        <v>#REF!</v>
      </c>
      <c r="K97" s="66" t="e">
        <f>#REF!</f>
        <v>#REF!</v>
      </c>
      <c r="L97" s="61" t="e">
        <f>#REF!</f>
        <v>#REF!</v>
      </c>
      <c r="M97" s="61" t="e">
        <f>#REF!</f>
        <v>#REF!</v>
      </c>
      <c r="N97" s="61" t="e">
        <f>#REF!</f>
        <v>#REF!</v>
      </c>
      <c r="O97" s="61" t="e">
        <f>#REF!</f>
        <v>#REF!</v>
      </c>
      <c r="P97" s="61" t="e">
        <f t="shared" si="2"/>
        <v>#REF!</v>
      </c>
      <c r="Q97" t="s">
        <v>64</v>
      </c>
    </row>
    <row r="98" spans="1:17" ht="15.75" thickBot="1">
      <c r="A98" s="35" t="e">
        <f>+#REF!</f>
        <v>#REF!</v>
      </c>
      <c r="B98" s="36" t="e">
        <f>+#REF!</f>
        <v>#REF!</v>
      </c>
      <c r="C98" s="37" t="e">
        <f>+#REF!</f>
        <v>#REF!</v>
      </c>
      <c r="D98" s="38" t="e">
        <f>+#REF!</f>
        <v>#REF!</v>
      </c>
      <c r="E98" s="38" t="e">
        <f>+#REF!</f>
        <v>#REF!</v>
      </c>
      <c r="F98" s="38" t="e">
        <f>+#REF!</f>
        <v>#REF!</v>
      </c>
      <c r="G98" s="38" t="e">
        <f>+#REF!</f>
        <v>#REF!</v>
      </c>
      <c r="H98" s="39" t="e">
        <f>+#REF!</f>
        <v>#REF!</v>
      </c>
      <c r="I98" s="40" t="e">
        <f>E98/IF(EXACT($C98,'Opciones y fórmulas'!$A$2),35,IF(EXACT($C98,'Opciones y fórmulas'!$A$3),30,IF(EXACT($C98,'Opciones y fórmulas'!$A$4),25,25)))</f>
        <v>#REF!</v>
      </c>
      <c r="J98" s="66" t="e">
        <f>#REF!</f>
        <v>#REF!</v>
      </c>
      <c r="K98" s="66" t="e">
        <f>#REF!</f>
        <v>#REF!</v>
      </c>
      <c r="L98" s="61" t="e">
        <f>#REF!</f>
        <v>#REF!</v>
      </c>
      <c r="M98" s="61" t="e">
        <f>#REF!</f>
        <v>#REF!</v>
      </c>
      <c r="N98" s="61" t="e">
        <f>#REF!</f>
        <v>#REF!</v>
      </c>
      <c r="O98" s="61" t="e">
        <f>#REF!</f>
        <v>#REF!</v>
      </c>
      <c r="P98" s="61" t="e">
        <f t="shared" si="2"/>
        <v>#REF!</v>
      </c>
      <c r="Q98" t="s">
        <v>64</v>
      </c>
    </row>
    <row r="99" spans="1:17" ht="15.75" thickBot="1">
      <c r="A99" s="33" t="e">
        <f>+#REF!</f>
        <v>#REF!</v>
      </c>
      <c r="B99" s="30" t="e">
        <f>+#REF!</f>
        <v>#REF!</v>
      </c>
      <c r="C99" s="29" t="e">
        <f>+#REF!</f>
        <v>#REF!</v>
      </c>
      <c r="D99" s="31" t="e">
        <f>+#REF!</f>
        <v>#REF!</v>
      </c>
      <c r="E99" s="31" t="e">
        <f>+#REF!</f>
        <v>#REF!</v>
      </c>
      <c r="F99" s="31" t="e">
        <f>+#REF!</f>
        <v>#REF!</v>
      </c>
      <c r="G99" s="31" t="e">
        <f>+#REF!</f>
        <v>#REF!</v>
      </c>
      <c r="H99" s="32" t="e">
        <f>+#REF!</f>
        <v>#REF!</v>
      </c>
      <c r="I99" s="34" t="e">
        <f>E99/IF(EXACT($C99,'Opciones y fórmulas'!$A$2),35,IF(EXACT($C99,'Opciones y fórmulas'!$A$3),30,IF(EXACT($C99,'Opciones y fórmulas'!$A$4),25,25)))</f>
        <v>#REF!</v>
      </c>
      <c r="J99" s="66" t="e">
        <f>#REF!</f>
        <v>#REF!</v>
      </c>
      <c r="K99" s="66" t="e">
        <f>#REF!</f>
        <v>#REF!</v>
      </c>
      <c r="L99" s="61" t="e">
        <f>#REF!</f>
        <v>#REF!</v>
      </c>
      <c r="M99" s="61" t="e">
        <f>#REF!</f>
        <v>#REF!</v>
      </c>
      <c r="N99" s="61" t="e">
        <f>#REF!</f>
        <v>#REF!</v>
      </c>
      <c r="O99" s="61" t="e">
        <f>#REF!</f>
        <v>#REF!</v>
      </c>
      <c r="P99" s="61" t="e">
        <f t="shared" si="2"/>
        <v>#REF!</v>
      </c>
    </row>
    <row r="100" spans="1:17" ht="15.75" thickBot="1">
      <c r="A100" s="33" t="e">
        <f>+#REF!</f>
        <v>#REF!</v>
      </c>
      <c r="B100" s="30" t="e">
        <f>+#REF!</f>
        <v>#REF!</v>
      </c>
      <c r="C100" s="29" t="e">
        <f>+#REF!</f>
        <v>#REF!</v>
      </c>
      <c r="D100" s="31" t="e">
        <f>+#REF!</f>
        <v>#REF!</v>
      </c>
      <c r="E100" s="63" t="e">
        <f>+#REF!</f>
        <v>#REF!</v>
      </c>
      <c r="F100" s="31" t="e">
        <f>+#REF!</f>
        <v>#REF!</v>
      </c>
      <c r="G100" s="31" t="e">
        <f>+#REF!</f>
        <v>#REF!</v>
      </c>
      <c r="H100" s="32" t="e">
        <f>+#REF!</f>
        <v>#REF!</v>
      </c>
      <c r="I100" s="64" t="e">
        <f>E100/IF(EXACT($C100,'Opciones y fórmulas'!$A$2),35,IF(EXACT($C100,'Opciones y fórmulas'!$A$3),30,IF(EXACT($C100,'Opciones y fórmulas'!$A$4),25,25)))</f>
        <v>#REF!</v>
      </c>
      <c r="J100" s="66" t="e">
        <f>#REF!</f>
        <v>#REF!</v>
      </c>
      <c r="K100" s="66" t="e">
        <f>#REF!</f>
        <v>#REF!</v>
      </c>
      <c r="L100" s="61" t="e">
        <f>#REF!</f>
        <v>#REF!</v>
      </c>
      <c r="M100" s="61" t="e">
        <f>#REF!</f>
        <v>#REF!</v>
      </c>
      <c r="N100" s="61" t="e">
        <f>#REF!</f>
        <v>#REF!</v>
      </c>
      <c r="O100" s="61" t="e">
        <f>#REF!</f>
        <v>#REF!</v>
      </c>
      <c r="P100" s="61" t="e">
        <f t="shared" si="2"/>
        <v>#REF!</v>
      </c>
      <c r="Q100" s="68"/>
    </row>
    <row r="101" spans="1:17" ht="15.75" thickBot="1">
      <c r="A101" s="33" t="e">
        <f>+#REF!</f>
        <v>#REF!</v>
      </c>
      <c r="B101" s="30" t="e">
        <f>+#REF!</f>
        <v>#REF!</v>
      </c>
      <c r="C101" s="29" t="e">
        <f>+#REF!</f>
        <v>#REF!</v>
      </c>
      <c r="D101" s="31" t="e">
        <f>+#REF!</f>
        <v>#REF!</v>
      </c>
      <c r="E101" s="31" t="e">
        <f>+#REF!</f>
        <v>#REF!</v>
      </c>
      <c r="F101" s="31" t="e">
        <f>+#REF!</f>
        <v>#REF!</v>
      </c>
      <c r="G101" s="31" t="e">
        <f>+#REF!</f>
        <v>#REF!</v>
      </c>
      <c r="H101" s="32" t="e">
        <f>+#REF!</f>
        <v>#REF!</v>
      </c>
      <c r="I101" s="34" t="e">
        <f>E101/IF(EXACT($C101,'Opciones y fórmulas'!$A$2),35,IF(EXACT($C101,'Opciones y fórmulas'!$A$3),30,IF(EXACT($C101,'Opciones y fórmulas'!$A$4),25,25)))</f>
        <v>#REF!</v>
      </c>
      <c r="J101" s="66" t="e">
        <f>#REF!</f>
        <v>#REF!</v>
      </c>
      <c r="K101" s="66" t="e">
        <f>#REF!</f>
        <v>#REF!</v>
      </c>
      <c r="L101" s="61" t="e">
        <f>#REF!</f>
        <v>#REF!</v>
      </c>
      <c r="M101" s="61" t="e">
        <f>#REF!</f>
        <v>#REF!</v>
      </c>
      <c r="N101" s="61" t="e">
        <f>#REF!</f>
        <v>#REF!</v>
      </c>
      <c r="O101" s="61" t="e">
        <f>#REF!</f>
        <v>#REF!</v>
      </c>
      <c r="P101" s="61" t="e">
        <f t="shared" si="2"/>
        <v>#REF!</v>
      </c>
    </row>
    <row r="102" spans="1:17" ht="15.75" thickBot="1">
      <c r="A102" s="33" t="e">
        <f>+#REF!</f>
        <v>#REF!</v>
      </c>
      <c r="B102" s="30" t="e">
        <f>+#REF!</f>
        <v>#REF!</v>
      </c>
      <c r="C102" s="29" t="e">
        <f>+#REF!</f>
        <v>#REF!</v>
      </c>
      <c r="D102" s="31" t="e">
        <f>+#REF!</f>
        <v>#REF!</v>
      </c>
      <c r="E102" s="31" t="e">
        <f>+#REF!</f>
        <v>#REF!</v>
      </c>
      <c r="F102" s="31" t="e">
        <f>+#REF!</f>
        <v>#REF!</v>
      </c>
      <c r="G102" s="31" t="e">
        <f>+#REF!</f>
        <v>#REF!</v>
      </c>
      <c r="H102" s="32" t="e">
        <f>+#REF!</f>
        <v>#REF!</v>
      </c>
      <c r="I102" s="34" t="e">
        <f>E102/IF(EXACT($C102,'Opciones y fórmulas'!$A$2),35,IF(EXACT($C102,'Opciones y fórmulas'!$A$3),30,IF(EXACT($C102,'Opciones y fórmulas'!$A$4),25,25)))</f>
        <v>#REF!</v>
      </c>
      <c r="J102" s="66" t="e">
        <f>+#REF!</f>
        <v>#REF!</v>
      </c>
      <c r="K102" s="66" t="e">
        <f>+#REF!</f>
        <v>#REF!</v>
      </c>
      <c r="L102" s="61" t="e">
        <f>+#REF!</f>
        <v>#REF!</v>
      </c>
      <c r="M102" s="61" t="e">
        <f>+#REF!</f>
        <v>#REF!</v>
      </c>
      <c r="N102" s="61" t="e">
        <f>+#REF!</f>
        <v>#REF!</v>
      </c>
      <c r="O102" s="61" t="e">
        <f>+#REF!</f>
        <v>#REF!</v>
      </c>
      <c r="P102" s="61" t="e">
        <f t="shared" si="2"/>
        <v>#REF!</v>
      </c>
    </row>
    <row r="103" spans="1:17" ht="15.75" thickBot="1">
      <c r="A103" s="33" t="e">
        <f>+#REF!</f>
        <v>#REF!</v>
      </c>
      <c r="B103" s="30" t="e">
        <f>+#REF!</f>
        <v>#REF!</v>
      </c>
      <c r="C103" s="29" t="e">
        <f>+#REF!</f>
        <v>#REF!</v>
      </c>
      <c r="D103" s="31" t="e">
        <f>+#REF!</f>
        <v>#REF!</v>
      </c>
      <c r="E103" s="31" t="e">
        <f>+#REF!</f>
        <v>#REF!</v>
      </c>
      <c r="F103" s="31" t="e">
        <f>+#REF!</f>
        <v>#REF!</v>
      </c>
      <c r="G103" s="31" t="e">
        <f>+#REF!</f>
        <v>#REF!</v>
      </c>
      <c r="H103" s="32" t="e">
        <f>+#REF!</f>
        <v>#REF!</v>
      </c>
      <c r="I103" s="34" t="e">
        <f>E103/IF(EXACT($C103,'Opciones y fórmulas'!$A$2),35,IF(EXACT($C103,'Opciones y fórmulas'!$A$3),30,IF(EXACT($C103,'Opciones y fórmulas'!$A$4),25,25)))</f>
        <v>#REF!</v>
      </c>
      <c r="J103" s="66" t="e">
        <f>#REF!</f>
        <v>#REF!</v>
      </c>
      <c r="K103" s="66" t="e">
        <f>#REF!</f>
        <v>#REF!</v>
      </c>
      <c r="L103" s="61" t="e">
        <f>#REF!</f>
        <v>#REF!</v>
      </c>
      <c r="M103" s="61" t="e">
        <f>#REF!</f>
        <v>#REF!</v>
      </c>
      <c r="N103" s="61" t="e">
        <f>#REF!</f>
        <v>#REF!</v>
      </c>
      <c r="O103" s="61" t="e">
        <f>#REF!</f>
        <v>#REF!</v>
      </c>
      <c r="P103" s="61" t="e">
        <f t="shared" si="2"/>
        <v>#REF!</v>
      </c>
    </row>
    <row r="104" spans="1:17" ht="15.75" thickBot="1">
      <c r="A104" s="33" t="e">
        <f>+#REF!</f>
        <v>#REF!</v>
      </c>
      <c r="B104" s="30" t="e">
        <f>+#REF!</f>
        <v>#REF!</v>
      </c>
      <c r="C104" s="29" t="e">
        <f>+#REF!</f>
        <v>#REF!</v>
      </c>
      <c r="D104" s="31" t="e">
        <f>+#REF!</f>
        <v>#REF!</v>
      </c>
      <c r="E104" s="31" t="e">
        <f>+#REF!</f>
        <v>#REF!</v>
      </c>
      <c r="F104" s="31" t="e">
        <f>+#REF!</f>
        <v>#REF!</v>
      </c>
      <c r="G104" s="31" t="e">
        <f>+#REF!</f>
        <v>#REF!</v>
      </c>
      <c r="H104" s="32" t="e">
        <f>+#REF!</f>
        <v>#REF!</v>
      </c>
      <c r="I104" s="34" t="e">
        <f>E104/IF(EXACT($C104,'Opciones y fórmulas'!$A$2),35,IF(EXACT($C104,'Opciones y fórmulas'!$A$3),30,IF(EXACT($C104,'Opciones y fórmulas'!$A$4),25,25)))</f>
        <v>#REF!</v>
      </c>
      <c r="J104" s="66" t="e">
        <f>#REF!</f>
        <v>#REF!</v>
      </c>
      <c r="K104" s="66" t="e">
        <f>#REF!</f>
        <v>#REF!</v>
      </c>
      <c r="L104" s="61" t="e">
        <f>#REF!</f>
        <v>#REF!</v>
      </c>
      <c r="M104" s="61" t="e">
        <f>#REF!</f>
        <v>#REF!</v>
      </c>
      <c r="N104" s="61" t="e">
        <f>#REF!</f>
        <v>#REF!</v>
      </c>
      <c r="O104" s="61" t="e">
        <f>#REF!</f>
        <v>#REF!</v>
      </c>
      <c r="P104" s="61" t="e">
        <f t="shared" si="2"/>
        <v>#REF!</v>
      </c>
    </row>
    <row r="105" spans="1:17" ht="15.75" thickBot="1">
      <c r="A105" s="33" t="e">
        <f>+#REF!</f>
        <v>#REF!</v>
      </c>
      <c r="B105" s="30" t="e">
        <f>+#REF!</f>
        <v>#REF!</v>
      </c>
      <c r="C105" s="29" t="e">
        <f>+#REF!</f>
        <v>#REF!</v>
      </c>
      <c r="D105" s="31" t="e">
        <f>+#REF!</f>
        <v>#REF!</v>
      </c>
      <c r="E105" s="31" t="e">
        <f>+#REF!</f>
        <v>#REF!</v>
      </c>
      <c r="F105" s="31" t="e">
        <f>+#REF!</f>
        <v>#REF!</v>
      </c>
      <c r="G105" s="31" t="e">
        <f>+#REF!</f>
        <v>#REF!</v>
      </c>
      <c r="H105" s="32" t="e">
        <f>+#REF!</f>
        <v>#REF!</v>
      </c>
      <c r="I105" s="34" t="e">
        <f>E105/IF(EXACT($C105,'Opciones y fórmulas'!$A$2),35,IF(EXACT($C105,'Opciones y fórmulas'!$A$3),30,IF(EXACT($C105,'Opciones y fórmulas'!$A$4),25,25)))</f>
        <v>#REF!</v>
      </c>
      <c r="J105" s="66" t="e">
        <f>#REF!</f>
        <v>#REF!</v>
      </c>
      <c r="K105" s="66" t="e">
        <f>#REF!</f>
        <v>#REF!</v>
      </c>
      <c r="L105" s="61" t="e">
        <f>#REF!</f>
        <v>#REF!</v>
      </c>
      <c r="M105" s="61" t="e">
        <f>#REF!</f>
        <v>#REF!</v>
      </c>
      <c r="N105" s="61" t="e">
        <f>#REF!</f>
        <v>#REF!</v>
      </c>
      <c r="O105" s="61" t="e">
        <f>#REF!</f>
        <v>#REF!</v>
      </c>
      <c r="P105" s="61" t="e">
        <f t="shared" si="2"/>
        <v>#REF!</v>
      </c>
    </row>
    <row r="106" spans="1:17" ht="15.75" thickBot="1">
      <c r="A106" s="33" t="e">
        <f>+#REF!</f>
        <v>#REF!</v>
      </c>
      <c r="B106" s="30" t="e">
        <f>+#REF!</f>
        <v>#REF!</v>
      </c>
      <c r="C106" s="29" t="e">
        <f>+#REF!</f>
        <v>#REF!</v>
      </c>
      <c r="D106" s="31" t="e">
        <f>+#REF!</f>
        <v>#REF!</v>
      </c>
      <c r="E106" s="31" t="e">
        <f>+#REF!</f>
        <v>#REF!</v>
      </c>
      <c r="F106" s="31" t="e">
        <f>+#REF!</f>
        <v>#REF!</v>
      </c>
      <c r="G106" s="31" t="e">
        <f>+#REF!</f>
        <v>#REF!</v>
      </c>
      <c r="H106" s="32" t="e">
        <f>+#REF!</f>
        <v>#REF!</v>
      </c>
      <c r="I106" s="34" t="e">
        <f>E106/IF(EXACT($C106,'Opciones y fórmulas'!$A$2),35,IF(EXACT($C106,'Opciones y fórmulas'!$A$3),30,IF(EXACT($C106,'Opciones y fórmulas'!$A$4),25,25)))</f>
        <v>#REF!</v>
      </c>
      <c r="J106" s="66" t="e">
        <f>#REF!</f>
        <v>#REF!</v>
      </c>
      <c r="K106" s="66" t="e">
        <f>#REF!</f>
        <v>#REF!</v>
      </c>
      <c r="L106" s="61" t="e">
        <f>#REF!</f>
        <v>#REF!</v>
      </c>
      <c r="M106" s="61" t="e">
        <f>#REF!</f>
        <v>#REF!</v>
      </c>
      <c r="N106" s="61" t="e">
        <f>#REF!</f>
        <v>#REF!</v>
      </c>
      <c r="O106" s="61" t="e">
        <f>#REF!</f>
        <v>#REF!</v>
      </c>
      <c r="P106" s="61" t="e">
        <f t="shared" si="2"/>
        <v>#REF!</v>
      </c>
    </row>
    <row r="107" spans="1:17" ht="15.75" thickBot="1">
      <c r="A107" s="33" t="e">
        <f>+#REF!</f>
        <v>#REF!</v>
      </c>
      <c r="B107" s="30" t="e">
        <f>+#REF!</f>
        <v>#REF!</v>
      </c>
      <c r="C107" s="29" t="e">
        <f>+#REF!</f>
        <v>#REF!</v>
      </c>
      <c r="D107" s="31" t="e">
        <f>+#REF!</f>
        <v>#REF!</v>
      </c>
      <c r="E107" s="31" t="e">
        <f>+#REF!</f>
        <v>#REF!</v>
      </c>
      <c r="F107" s="31" t="e">
        <f>+#REF!</f>
        <v>#REF!</v>
      </c>
      <c r="G107" s="31" t="e">
        <f>+#REF!</f>
        <v>#REF!</v>
      </c>
      <c r="H107" s="32" t="e">
        <f>+#REF!</f>
        <v>#REF!</v>
      </c>
      <c r="I107" s="34" t="e">
        <f>E107/IF(EXACT($C107,'Opciones y fórmulas'!$A$2),35,IF(EXACT($C107,'Opciones y fórmulas'!$A$3),30,IF(EXACT($C107,'Opciones y fórmulas'!$A$4),25,25)))</f>
        <v>#REF!</v>
      </c>
      <c r="J107" s="66" t="e">
        <f>#REF!</f>
        <v>#REF!</v>
      </c>
      <c r="K107" s="66" t="e">
        <f>#REF!</f>
        <v>#REF!</v>
      </c>
      <c r="L107" s="61" t="e">
        <f>#REF!</f>
        <v>#REF!</v>
      </c>
      <c r="M107" s="61" t="e">
        <f>#REF!</f>
        <v>#REF!</v>
      </c>
      <c r="N107" s="61" t="e">
        <f>#REF!</f>
        <v>#REF!</v>
      </c>
      <c r="O107" s="61" t="e">
        <f>#REF!</f>
        <v>#REF!</v>
      </c>
      <c r="P107" s="61" t="e">
        <f t="shared" si="2"/>
        <v>#REF!</v>
      </c>
    </row>
    <row r="108" spans="1:17" ht="15.75" thickBot="1">
      <c r="A108" s="33" t="e">
        <f>+#REF!</f>
        <v>#REF!</v>
      </c>
      <c r="B108" s="30" t="e">
        <f>+#REF!</f>
        <v>#REF!</v>
      </c>
      <c r="C108" s="29" t="e">
        <f>+#REF!</f>
        <v>#REF!</v>
      </c>
      <c r="D108" s="31" t="e">
        <f>+#REF!</f>
        <v>#REF!</v>
      </c>
      <c r="E108" s="31" t="e">
        <f>+#REF!</f>
        <v>#REF!</v>
      </c>
      <c r="F108" s="31" t="e">
        <f>+#REF!</f>
        <v>#REF!</v>
      </c>
      <c r="G108" s="31" t="e">
        <f>+#REF!</f>
        <v>#REF!</v>
      </c>
      <c r="H108" s="32" t="e">
        <f>+#REF!</f>
        <v>#REF!</v>
      </c>
      <c r="I108" s="34" t="e">
        <f>E108/IF(EXACT($C108,'Opciones y fórmulas'!$A$2),35,IF(EXACT($C108,'Opciones y fórmulas'!$A$3),30,IF(EXACT($C108,'Opciones y fórmulas'!$A$4),25,25)))</f>
        <v>#REF!</v>
      </c>
      <c r="J108" s="66" t="e">
        <f>#REF!</f>
        <v>#REF!</v>
      </c>
      <c r="K108" s="66" t="e">
        <f>#REF!</f>
        <v>#REF!</v>
      </c>
      <c r="L108" s="61" t="e">
        <f>#REF!</f>
        <v>#REF!</v>
      </c>
      <c r="M108" s="61" t="e">
        <f>#REF!</f>
        <v>#REF!</v>
      </c>
      <c r="N108" s="61" t="e">
        <f>#REF!</f>
        <v>#REF!</v>
      </c>
      <c r="O108" s="61" t="e">
        <f>#REF!</f>
        <v>#REF!</v>
      </c>
      <c r="P108" s="61" t="e">
        <f t="shared" si="2"/>
        <v>#REF!</v>
      </c>
    </row>
    <row r="109" spans="1:17" ht="15.75" thickBot="1">
      <c r="A109" s="33" t="e">
        <f>+#REF!</f>
        <v>#REF!</v>
      </c>
      <c r="B109" s="30" t="e">
        <f>+#REF!</f>
        <v>#REF!</v>
      </c>
      <c r="C109" s="29" t="e">
        <f>+#REF!</f>
        <v>#REF!</v>
      </c>
      <c r="D109" s="31" t="e">
        <f>+#REF!</f>
        <v>#REF!</v>
      </c>
      <c r="E109" s="31" t="e">
        <f>+#REF!</f>
        <v>#REF!</v>
      </c>
      <c r="F109" s="31" t="e">
        <f>+#REF!</f>
        <v>#REF!</v>
      </c>
      <c r="G109" s="31" t="e">
        <f>+#REF!</f>
        <v>#REF!</v>
      </c>
      <c r="H109" s="32" t="e">
        <f>+#REF!</f>
        <v>#REF!</v>
      </c>
      <c r="I109" s="34" t="e">
        <f>E109/IF(EXACT($C109,'Opciones y fórmulas'!$A$2),35,IF(EXACT($C109,'Opciones y fórmulas'!$A$3),30,IF(EXACT($C109,'Opciones y fórmulas'!$A$4),25,25)))</f>
        <v>#REF!</v>
      </c>
      <c r="J109" s="66" t="e">
        <f>#REF!</f>
        <v>#REF!</v>
      </c>
      <c r="K109" s="66" t="e">
        <f>#REF!</f>
        <v>#REF!</v>
      </c>
      <c r="L109" s="61" t="e">
        <f>#REF!</f>
        <v>#REF!</v>
      </c>
      <c r="M109" s="61" t="e">
        <f>#REF!</f>
        <v>#REF!</v>
      </c>
      <c r="N109" s="61" t="e">
        <f>#REF!</f>
        <v>#REF!</v>
      </c>
      <c r="O109" s="61" t="e">
        <f>#REF!</f>
        <v>#REF!</v>
      </c>
      <c r="P109" s="61" t="e">
        <f t="shared" si="2"/>
        <v>#REF!</v>
      </c>
    </row>
    <row r="110" spans="1:17" ht="15.75" thickBot="1">
      <c r="A110" s="33" t="e">
        <f>+#REF!</f>
        <v>#REF!</v>
      </c>
      <c r="B110" s="30" t="e">
        <f>+#REF!</f>
        <v>#REF!</v>
      </c>
      <c r="C110" s="29" t="e">
        <f>+#REF!</f>
        <v>#REF!</v>
      </c>
      <c r="D110" s="31" t="e">
        <f>+#REF!</f>
        <v>#REF!</v>
      </c>
      <c r="E110" s="31" t="e">
        <f>+#REF!</f>
        <v>#REF!</v>
      </c>
      <c r="F110" s="31" t="e">
        <f>+#REF!</f>
        <v>#REF!</v>
      </c>
      <c r="G110" s="31" t="e">
        <f>+#REF!</f>
        <v>#REF!</v>
      </c>
      <c r="H110" s="32" t="e">
        <f>+#REF!</f>
        <v>#REF!</v>
      </c>
      <c r="I110" s="34" t="e">
        <f>E110/IF(EXACT($C110,'Opciones y fórmulas'!$A$2),35,IF(EXACT($C110,'Opciones y fórmulas'!$A$3),30,IF(EXACT($C110,'Opciones y fórmulas'!$A$4),25,25)))</f>
        <v>#REF!</v>
      </c>
      <c r="J110" s="66" t="e">
        <f>#REF!</f>
        <v>#REF!</v>
      </c>
      <c r="K110" s="66" t="e">
        <f>#REF!</f>
        <v>#REF!</v>
      </c>
      <c r="L110" s="61" t="e">
        <f>#REF!</f>
        <v>#REF!</v>
      </c>
      <c r="M110" s="61" t="e">
        <f>#REF!</f>
        <v>#REF!</v>
      </c>
      <c r="N110" s="61" t="e">
        <f>#REF!</f>
        <v>#REF!</v>
      </c>
      <c r="O110" s="61" t="e">
        <f>#REF!</f>
        <v>#REF!</v>
      </c>
      <c r="P110" s="61" t="e">
        <f t="shared" si="2"/>
        <v>#REF!</v>
      </c>
    </row>
    <row r="111" spans="1:17" ht="15.75" thickBot="1">
      <c r="A111" s="33" t="e">
        <f>+#REF!</f>
        <v>#REF!</v>
      </c>
      <c r="B111" s="30" t="e">
        <f>+#REF!</f>
        <v>#REF!</v>
      </c>
      <c r="C111" s="29" t="e">
        <f>+#REF!</f>
        <v>#REF!</v>
      </c>
      <c r="D111" s="31" t="e">
        <f>+#REF!</f>
        <v>#REF!</v>
      </c>
      <c r="E111" s="31" t="e">
        <f>+#REF!</f>
        <v>#REF!</v>
      </c>
      <c r="F111" s="31" t="e">
        <f>+#REF!</f>
        <v>#REF!</v>
      </c>
      <c r="G111" s="31" t="e">
        <f>+#REF!</f>
        <v>#REF!</v>
      </c>
      <c r="H111" s="32" t="e">
        <f>+#REF!</f>
        <v>#REF!</v>
      </c>
      <c r="I111" s="34" t="e">
        <f>E111/IF(EXACT($C111,'Opciones y fórmulas'!$A$2),35,IF(EXACT($C111,'Opciones y fórmulas'!$A$3),30,IF(EXACT($C111,'Opciones y fórmulas'!$A$4),25,25)))</f>
        <v>#REF!</v>
      </c>
      <c r="J111" s="66" t="e">
        <f>#REF!</f>
        <v>#REF!</v>
      </c>
      <c r="K111" s="66" t="e">
        <f>#REF!</f>
        <v>#REF!</v>
      </c>
      <c r="L111" s="61" t="e">
        <f>#REF!</f>
        <v>#REF!</v>
      </c>
      <c r="M111" s="61" t="e">
        <f>#REF!</f>
        <v>#REF!</v>
      </c>
      <c r="N111" s="61" t="e">
        <f>#REF!</f>
        <v>#REF!</v>
      </c>
      <c r="O111" s="61" t="e">
        <f>#REF!</f>
        <v>#REF!</v>
      </c>
      <c r="P111" s="61" t="e">
        <f t="shared" si="2"/>
        <v>#REF!</v>
      </c>
    </row>
    <row r="112" spans="1:17" ht="15.75" thickBot="1">
      <c r="A112" s="33" t="e">
        <f>+#REF!</f>
        <v>#REF!</v>
      </c>
      <c r="B112" s="30" t="e">
        <f>+#REF!</f>
        <v>#REF!</v>
      </c>
      <c r="C112" s="29" t="e">
        <f>+#REF!</f>
        <v>#REF!</v>
      </c>
      <c r="D112" s="31" t="e">
        <f>+#REF!</f>
        <v>#REF!</v>
      </c>
      <c r="E112" s="31" t="e">
        <f>+#REF!</f>
        <v>#REF!</v>
      </c>
      <c r="F112" s="31" t="e">
        <f>+#REF!</f>
        <v>#REF!</v>
      </c>
      <c r="G112" s="31" t="e">
        <f>+#REF!</f>
        <v>#REF!</v>
      </c>
      <c r="H112" s="32" t="e">
        <f>+#REF!</f>
        <v>#REF!</v>
      </c>
      <c r="I112" s="34" t="e">
        <f>E112/IF(EXACT($C112,'Opciones y fórmulas'!$A$2),35,IF(EXACT($C112,'Opciones y fórmulas'!$A$3),30,IF(EXACT($C112,'Opciones y fórmulas'!$A$4),25,25)))</f>
        <v>#REF!</v>
      </c>
      <c r="J112" s="66" t="e">
        <f>#REF!</f>
        <v>#REF!</v>
      </c>
      <c r="K112" s="66" t="e">
        <f>#REF!</f>
        <v>#REF!</v>
      </c>
      <c r="L112" s="61" t="e">
        <f>#REF!</f>
        <v>#REF!</v>
      </c>
      <c r="M112" s="61" t="e">
        <f>#REF!</f>
        <v>#REF!</v>
      </c>
      <c r="N112" s="61" t="e">
        <f>#REF!</f>
        <v>#REF!</v>
      </c>
      <c r="O112" s="61" t="e">
        <f>#REF!</f>
        <v>#REF!</v>
      </c>
      <c r="P112" s="61" t="e">
        <f t="shared" si="2"/>
        <v>#REF!</v>
      </c>
    </row>
    <row r="113" spans="1:16" ht="15.75" thickBot="1">
      <c r="A113" s="33" t="e">
        <f>+#REF!</f>
        <v>#REF!</v>
      </c>
      <c r="B113" s="30" t="e">
        <f>+#REF!</f>
        <v>#REF!</v>
      </c>
      <c r="C113" s="29" t="e">
        <f>+#REF!</f>
        <v>#REF!</v>
      </c>
      <c r="D113" s="31" t="e">
        <f>+#REF!</f>
        <v>#REF!</v>
      </c>
      <c r="E113" s="31" t="e">
        <f>+#REF!</f>
        <v>#REF!</v>
      </c>
      <c r="F113" s="31" t="e">
        <f>+#REF!</f>
        <v>#REF!</v>
      </c>
      <c r="G113" s="31" t="e">
        <f>+#REF!</f>
        <v>#REF!</v>
      </c>
      <c r="H113" s="32" t="e">
        <f>+#REF!</f>
        <v>#REF!</v>
      </c>
      <c r="I113" s="34" t="e">
        <f>E113/IF(EXACT($C113,'Opciones y fórmulas'!$A$2),35,IF(EXACT($C113,'Opciones y fórmulas'!$A$3),30,IF(EXACT($C113,'Opciones y fórmulas'!$A$4),25,25)))</f>
        <v>#REF!</v>
      </c>
      <c r="J113" s="66" t="e">
        <f>#REF!</f>
        <v>#REF!</v>
      </c>
      <c r="K113" s="66" t="e">
        <f>#REF!</f>
        <v>#REF!</v>
      </c>
      <c r="L113" s="61" t="e">
        <f>#REF!</f>
        <v>#REF!</v>
      </c>
      <c r="M113" s="61" t="e">
        <f>#REF!</f>
        <v>#REF!</v>
      </c>
      <c r="N113" s="61" t="e">
        <f>#REF!</f>
        <v>#REF!</v>
      </c>
      <c r="O113" s="61" t="e">
        <f>#REF!</f>
        <v>#REF!</v>
      </c>
      <c r="P113" s="61" t="e">
        <f t="shared" si="2"/>
        <v>#REF!</v>
      </c>
    </row>
    <row r="114" spans="1:16" ht="15.75" thickBot="1">
      <c r="A114" s="33" t="e">
        <f>+#REF!</f>
        <v>#REF!</v>
      </c>
      <c r="B114" s="30" t="e">
        <f>+#REF!</f>
        <v>#REF!</v>
      </c>
      <c r="C114" s="29" t="e">
        <f>+#REF!</f>
        <v>#REF!</v>
      </c>
      <c r="D114" s="31" t="e">
        <f>+#REF!</f>
        <v>#REF!</v>
      </c>
      <c r="E114" s="31" t="e">
        <f>+#REF!</f>
        <v>#REF!</v>
      </c>
      <c r="F114" s="31" t="e">
        <f>+#REF!</f>
        <v>#REF!</v>
      </c>
      <c r="G114" s="31" t="e">
        <f>+#REF!</f>
        <v>#REF!</v>
      </c>
      <c r="H114" s="32" t="e">
        <f>+#REF!</f>
        <v>#REF!</v>
      </c>
      <c r="I114" s="34" t="e">
        <f>E114/IF(EXACT($C114,'Opciones y fórmulas'!$A$2),35,IF(EXACT($C114,'Opciones y fórmulas'!$A$3),30,IF(EXACT($C114,'Opciones y fórmulas'!$A$4),25,25)))</f>
        <v>#REF!</v>
      </c>
      <c r="J114" s="66" t="e">
        <f>#REF!</f>
        <v>#REF!</v>
      </c>
      <c r="K114" s="66" t="e">
        <f>#REF!</f>
        <v>#REF!</v>
      </c>
      <c r="L114" s="61" t="e">
        <f>#REF!</f>
        <v>#REF!</v>
      </c>
      <c r="M114" s="61" t="e">
        <f>#REF!</f>
        <v>#REF!</v>
      </c>
      <c r="N114" s="61" t="e">
        <f>#REF!</f>
        <v>#REF!</v>
      </c>
      <c r="O114" s="61" t="e">
        <f>#REF!</f>
        <v>#REF!</v>
      </c>
      <c r="P114" s="61" t="e">
        <f t="shared" si="2"/>
        <v>#REF!</v>
      </c>
    </row>
    <row r="115" spans="1:16" ht="15.75" thickBot="1">
      <c r="A115" s="33" t="e">
        <f>+#REF!</f>
        <v>#REF!</v>
      </c>
      <c r="B115" s="30" t="e">
        <f>+#REF!</f>
        <v>#REF!</v>
      </c>
      <c r="C115" s="29" t="e">
        <f>+#REF!</f>
        <v>#REF!</v>
      </c>
      <c r="D115" s="31" t="e">
        <f>+#REF!</f>
        <v>#REF!</v>
      </c>
      <c r="E115" s="31" t="e">
        <f>+#REF!</f>
        <v>#REF!</v>
      </c>
      <c r="F115" s="31" t="e">
        <f>+#REF!</f>
        <v>#REF!</v>
      </c>
      <c r="G115" s="31" t="e">
        <f>+#REF!</f>
        <v>#REF!</v>
      </c>
      <c r="H115" s="32" t="e">
        <f>+#REF!</f>
        <v>#REF!</v>
      </c>
      <c r="I115" s="34" t="e">
        <f>E115/IF(EXACT($C115,'Opciones y fórmulas'!$A$2),35,IF(EXACT($C115,'Opciones y fórmulas'!$A$3),30,IF(EXACT($C115,'Opciones y fórmulas'!$A$4),25,25)))</f>
        <v>#REF!</v>
      </c>
      <c r="J115" s="66" t="e">
        <f>#REF!</f>
        <v>#REF!</v>
      </c>
      <c r="K115" s="66" t="e">
        <f>#REF!</f>
        <v>#REF!</v>
      </c>
      <c r="L115" s="61" t="e">
        <f>#REF!</f>
        <v>#REF!</v>
      </c>
      <c r="M115" s="61" t="e">
        <f>#REF!</f>
        <v>#REF!</v>
      </c>
      <c r="N115" s="61" t="e">
        <f>#REF!</f>
        <v>#REF!</v>
      </c>
      <c r="O115" s="61" t="e">
        <f>#REF!</f>
        <v>#REF!</v>
      </c>
      <c r="P115" s="61" t="e">
        <f t="shared" si="2"/>
        <v>#REF!</v>
      </c>
    </row>
    <row r="116" spans="1:16" ht="15.75" thickBot="1">
      <c r="A116" s="33" t="e">
        <f>+#REF!</f>
        <v>#REF!</v>
      </c>
      <c r="B116" s="30" t="e">
        <f>+#REF!</f>
        <v>#REF!</v>
      </c>
      <c r="C116" s="29" t="e">
        <f>+#REF!</f>
        <v>#REF!</v>
      </c>
      <c r="D116" s="31" t="e">
        <f>+#REF!</f>
        <v>#REF!</v>
      </c>
      <c r="E116" s="31" t="e">
        <f>+#REF!</f>
        <v>#REF!</v>
      </c>
      <c r="F116" s="31" t="e">
        <f>+#REF!</f>
        <v>#REF!</v>
      </c>
      <c r="G116" s="31" t="e">
        <f>+#REF!</f>
        <v>#REF!</v>
      </c>
      <c r="H116" s="32" t="e">
        <f>+#REF!</f>
        <v>#REF!</v>
      </c>
      <c r="I116" s="34" t="e">
        <f>E116/IF(EXACT($C116,'Opciones y fórmulas'!$A$2),35,IF(EXACT($C116,'Opciones y fórmulas'!$A$3),30,IF(EXACT($C116,'Opciones y fórmulas'!$A$4),25,25)))</f>
        <v>#REF!</v>
      </c>
      <c r="J116" s="66" t="e">
        <f>#REF!</f>
        <v>#REF!</v>
      </c>
      <c r="K116" s="66" t="e">
        <f>#REF!</f>
        <v>#REF!</v>
      </c>
      <c r="L116" s="61" t="e">
        <f>#REF!</f>
        <v>#REF!</v>
      </c>
      <c r="M116" s="61" t="e">
        <f>#REF!</f>
        <v>#REF!</v>
      </c>
      <c r="N116" s="61" t="e">
        <f>#REF!</f>
        <v>#REF!</v>
      </c>
      <c r="O116" s="61" t="e">
        <f>#REF!</f>
        <v>#REF!</v>
      </c>
      <c r="P116" s="61" t="e">
        <f t="shared" si="2"/>
        <v>#REF!</v>
      </c>
    </row>
    <row r="117" spans="1:16" ht="15.75" thickBot="1">
      <c r="A117" s="33" t="e">
        <f>+#REF!</f>
        <v>#REF!</v>
      </c>
      <c r="B117" s="30" t="e">
        <f>+#REF!</f>
        <v>#REF!</v>
      </c>
      <c r="C117" s="29" t="e">
        <f>+#REF!</f>
        <v>#REF!</v>
      </c>
      <c r="D117" s="31" t="e">
        <f>+#REF!</f>
        <v>#REF!</v>
      </c>
      <c r="E117" s="31" t="e">
        <f>+#REF!</f>
        <v>#REF!</v>
      </c>
      <c r="F117" s="31" t="e">
        <f>+#REF!</f>
        <v>#REF!</v>
      </c>
      <c r="G117" s="31" t="e">
        <f>+#REF!</f>
        <v>#REF!</v>
      </c>
      <c r="H117" s="32" t="e">
        <f>+#REF!</f>
        <v>#REF!</v>
      </c>
      <c r="I117" s="34" t="e">
        <f>E117/IF(EXACT($C117,'Opciones y fórmulas'!$A$2),35,IF(EXACT($C117,'Opciones y fórmulas'!$A$3),30,IF(EXACT($C117,'Opciones y fórmulas'!$A$4),25,25)))</f>
        <v>#REF!</v>
      </c>
      <c r="J117" s="66" t="e">
        <f>+#REF!</f>
        <v>#REF!</v>
      </c>
      <c r="K117" s="66" t="e">
        <f>+#REF!</f>
        <v>#REF!</v>
      </c>
      <c r="L117" s="61" t="e">
        <f>+#REF!</f>
        <v>#REF!</v>
      </c>
      <c r="M117" s="61" t="e">
        <f>+#REF!</f>
        <v>#REF!</v>
      </c>
      <c r="N117" s="61" t="e">
        <f>+#REF!</f>
        <v>#REF!</v>
      </c>
      <c r="O117" s="61" t="e">
        <f>+#REF!</f>
        <v>#REF!</v>
      </c>
      <c r="P117" s="61" t="e">
        <f t="shared" si="2"/>
        <v>#REF!</v>
      </c>
    </row>
    <row r="118" spans="1:16" ht="15.75" thickBot="1">
      <c r="A118" s="33" t="e">
        <f>+#REF!</f>
        <v>#REF!</v>
      </c>
      <c r="B118" s="30" t="e">
        <f>+#REF!</f>
        <v>#REF!</v>
      </c>
      <c r="C118" s="29" t="e">
        <f>+#REF!</f>
        <v>#REF!</v>
      </c>
      <c r="D118" s="31" t="e">
        <f>+#REF!</f>
        <v>#REF!</v>
      </c>
      <c r="E118" s="31" t="e">
        <f>+#REF!</f>
        <v>#REF!</v>
      </c>
      <c r="F118" s="31" t="e">
        <f>+#REF!</f>
        <v>#REF!</v>
      </c>
      <c r="G118" s="31" t="e">
        <f>+#REF!</f>
        <v>#REF!</v>
      </c>
      <c r="H118" s="32" t="e">
        <f>+#REF!</f>
        <v>#REF!</v>
      </c>
      <c r="I118" s="34" t="e">
        <f>E118/IF(EXACT($C118,'Opciones y fórmulas'!$A$2),35,IF(EXACT($C118,'Opciones y fórmulas'!$A$3),30,IF(EXACT($C118,'Opciones y fórmulas'!$A$4),25,25)))</f>
        <v>#REF!</v>
      </c>
      <c r="J118" s="66" t="e">
        <f>#REF!</f>
        <v>#REF!</v>
      </c>
      <c r="K118" s="66" t="e">
        <f>#REF!</f>
        <v>#REF!</v>
      </c>
      <c r="L118" s="61" t="e">
        <f>#REF!</f>
        <v>#REF!</v>
      </c>
      <c r="M118" s="61" t="e">
        <f>#REF!</f>
        <v>#REF!</v>
      </c>
      <c r="N118" s="61" t="e">
        <f>#REF!</f>
        <v>#REF!</v>
      </c>
      <c r="O118" s="61" t="e">
        <f>#REF!</f>
        <v>#REF!</v>
      </c>
      <c r="P118" s="61" t="e">
        <f t="shared" si="2"/>
        <v>#REF!</v>
      </c>
    </row>
    <row r="119" spans="1:16" ht="15.75" thickBot="1">
      <c r="A119" s="33" t="e">
        <f>+#REF!</f>
        <v>#REF!</v>
      </c>
      <c r="B119" s="30" t="e">
        <f>+#REF!</f>
        <v>#REF!</v>
      </c>
      <c r="C119" s="29" t="e">
        <f>+#REF!</f>
        <v>#REF!</v>
      </c>
      <c r="D119" s="31" t="e">
        <f>+#REF!</f>
        <v>#REF!</v>
      </c>
      <c r="E119" s="31" t="e">
        <f>+#REF!</f>
        <v>#REF!</v>
      </c>
      <c r="F119" s="31" t="e">
        <f>+#REF!</f>
        <v>#REF!</v>
      </c>
      <c r="G119" s="31" t="e">
        <f>+#REF!</f>
        <v>#REF!</v>
      </c>
      <c r="H119" s="32" t="e">
        <f>+#REF!</f>
        <v>#REF!</v>
      </c>
      <c r="I119" s="34" t="e">
        <f>E119/IF(EXACT($C119,'Opciones y fórmulas'!$A$2),35,IF(EXACT($C119,'Opciones y fórmulas'!$A$3),30,IF(EXACT($C119,'Opciones y fórmulas'!$A$4),25,25)))</f>
        <v>#REF!</v>
      </c>
      <c r="J119" s="66" t="e">
        <f>#REF!</f>
        <v>#REF!</v>
      </c>
      <c r="K119" s="66" t="e">
        <f>#REF!</f>
        <v>#REF!</v>
      </c>
      <c r="L119" s="61" t="e">
        <f>#REF!</f>
        <v>#REF!</v>
      </c>
      <c r="M119" s="61" t="e">
        <f>#REF!</f>
        <v>#REF!</v>
      </c>
      <c r="N119" s="61" t="e">
        <f>#REF!</f>
        <v>#REF!</v>
      </c>
      <c r="O119" s="61" t="e">
        <f>#REF!</f>
        <v>#REF!</v>
      </c>
      <c r="P119" s="61" t="e">
        <f t="shared" si="2"/>
        <v>#REF!</v>
      </c>
    </row>
    <row r="120" spans="1:16" ht="15.75" thickBot="1">
      <c r="A120" s="33" t="e">
        <f>+#REF!</f>
        <v>#REF!</v>
      </c>
      <c r="B120" s="30" t="e">
        <f>+#REF!</f>
        <v>#REF!</v>
      </c>
      <c r="C120" s="29" t="e">
        <f>+#REF!</f>
        <v>#REF!</v>
      </c>
      <c r="D120" s="31" t="e">
        <f>+#REF!</f>
        <v>#REF!</v>
      </c>
      <c r="E120" s="31" t="e">
        <f>+#REF!</f>
        <v>#REF!</v>
      </c>
      <c r="F120" s="31" t="e">
        <f>+#REF!</f>
        <v>#REF!</v>
      </c>
      <c r="G120" s="31" t="e">
        <f>+#REF!</f>
        <v>#REF!</v>
      </c>
      <c r="H120" s="32" t="e">
        <f>+#REF!</f>
        <v>#REF!</v>
      </c>
      <c r="I120" s="34" t="e">
        <f>E120/IF(EXACT($C120,'Opciones y fórmulas'!$A$2),35,IF(EXACT($C120,'Opciones y fórmulas'!$A$3),30,IF(EXACT($C120,'Opciones y fórmulas'!$A$4),25,25)))</f>
        <v>#REF!</v>
      </c>
      <c r="J120" s="66" t="e">
        <f>#REF!</f>
        <v>#REF!</v>
      </c>
      <c r="K120" s="66" t="e">
        <f>#REF!</f>
        <v>#REF!</v>
      </c>
      <c r="L120" s="61" t="e">
        <f>#REF!</f>
        <v>#REF!</v>
      </c>
      <c r="M120" s="61" t="e">
        <f>#REF!</f>
        <v>#REF!</v>
      </c>
      <c r="N120" s="61" t="e">
        <f>#REF!</f>
        <v>#REF!</v>
      </c>
      <c r="O120" s="61" t="e">
        <f>#REF!</f>
        <v>#REF!</v>
      </c>
      <c r="P120" s="61" t="e">
        <f t="shared" si="2"/>
        <v>#REF!</v>
      </c>
    </row>
    <row r="121" spans="1:16" ht="15.75" thickBot="1">
      <c r="A121" s="33" t="e">
        <f>+#REF!</f>
        <v>#REF!</v>
      </c>
      <c r="B121" s="30" t="e">
        <f>+#REF!</f>
        <v>#REF!</v>
      </c>
      <c r="C121" s="29" t="e">
        <f>+#REF!</f>
        <v>#REF!</v>
      </c>
      <c r="D121" s="31" t="e">
        <f>+#REF!</f>
        <v>#REF!</v>
      </c>
      <c r="E121" s="31" t="e">
        <f>+#REF!</f>
        <v>#REF!</v>
      </c>
      <c r="F121" s="31" t="e">
        <f>+#REF!</f>
        <v>#REF!</v>
      </c>
      <c r="G121" s="31" t="e">
        <f>+#REF!</f>
        <v>#REF!</v>
      </c>
      <c r="H121" s="32" t="e">
        <f>+#REF!</f>
        <v>#REF!</v>
      </c>
      <c r="I121" s="34" t="e">
        <f>E121/IF(EXACT($C121,'Opciones y fórmulas'!$A$2),35,IF(EXACT($C121,'Opciones y fórmulas'!$A$3),30,IF(EXACT($C121,'Opciones y fórmulas'!$A$4),25,25)))</f>
        <v>#REF!</v>
      </c>
      <c r="J121" s="66" t="e">
        <f>#REF!</f>
        <v>#REF!</v>
      </c>
      <c r="K121" s="66" t="e">
        <f>#REF!</f>
        <v>#REF!</v>
      </c>
      <c r="L121" s="61" t="e">
        <f>#REF!</f>
        <v>#REF!</v>
      </c>
      <c r="M121" s="61" t="e">
        <f>#REF!</f>
        <v>#REF!</v>
      </c>
      <c r="N121" s="61" t="e">
        <f>#REF!</f>
        <v>#REF!</v>
      </c>
      <c r="O121" s="61" t="e">
        <f>#REF!</f>
        <v>#REF!</v>
      </c>
      <c r="P121" s="61" t="e">
        <f t="shared" si="2"/>
        <v>#REF!</v>
      </c>
    </row>
    <row r="122" spans="1:16" ht="15.75" thickBot="1">
      <c r="A122" s="33" t="e">
        <f>+#REF!</f>
        <v>#REF!</v>
      </c>
      <c r="B122" s="30" t="e">
        <f>+#REF!</f>
        <v>#REF!</v>
      </c>
      <c r="C122" s="29" t="e">
        <f>+#REF!</f>
        <v>#REF!</v>
      </c>
      <c r="D122" s="31" t="e">
        <f>+#REF!</f>
        <v>#REF!</v>
      </c>
      <c r="E122" s="31" t="e">
        <f>+#REF!</f>
        <v>#REF!</v>
      </c>
      <c r="F122" s="31" t="e">
        <f>+#REF!</f>
        <v>#REF!</v>
      </c>
      <c r="G122" s="31" t="e">
        <f>+#REF!</f>
        <v>#REF!</v>
      </c>
      <c r="H122" s="32" t="e">
        <f>+#REF!</f>
        <v>#REF!</v>
      </c>
      <c r="I122" s="34" t="e">
        <f>E122/IF(EXACT($C122,'Opciones y fórmulas'!$A$2),35,IF(EXACT($C122,'Opciones y fórmulas'!$A$3),30,IF(EXACT($C122,'Opciones y fórmulas'!$A$4),25,25)))</f>
        <v>#REF!</v>
      </c>
      <c r="J122" s="66" t="e">
        <f>#REF!</f>
        <v>#REF!</v>
      </c>
      <c r="K122" s="66" t="e">
        <f>#REF!</f>
        <v>#REF!</v>
      </c>
      <c r="L122" s="61" t="e">
        <f>#REF!</f>
        <v>#REF!</v>
      </c>
      <c r="M122" s="61" t="e">
        <f>#REF!</f>
        <v>#REF!</v>
      </c>
      <c r="N122" s="61" t="e">
        <f>#REF!</f>
        <v>#REF!</v>
      </c>
      <c r="O122" s="61" t="e">
        <f>#REF!</f>
        <v>#REF!</v>
      </c>
      <c r="P122" s="61" t="e">
        <f t="shared" si="2"/>
        <v>#REF!</v>
      </c>
    </row>
    <row r="123" spans="1:16" ht="15.75" thickBot="1">
      <c r="A123" s="33" t="e">
        <f>+#REF!</f>
        <v>#REF!</v>
      </c>
      <c r="B123" s="30" t="e">
        <f>+#REF!</f>
        <v>#REF!</v>
      </c>
      <c r="C123" s="29" t="e">
        <f>+#REF!</f>
        <v>#REF!</v>
      </c>
      <c r="D123" s="31" t="e">
        <f>+#REF!</f>
        <v>#REF!</v>
      </c>
      <c r="E123" s="31" t="e">
        <f>+#REF!</f>
        <v>#REF!</v>
      </c>
      <c r="F123" s="31" t="e">
        <f>+#REF!</f>
        <v>#REF!</v>
      </c>
      <c r="G123" s="31" t="e">
        <f>+#REF!</f>
        <v>#REF!</v>
      </c>
      <c r="H123" s="32" t="e">
        <f>+#REF!</f>
        <v>#REF!</v>
      </c>
      <c r="I123" s="34" t="e">
        <f>E123/IF(EXACT($C123,'Opciones y fórmulas'!$A$2),35,IF(EXACT($C123,'Opciones y fórmulas'!$A$3),30,IF(EXACT($C123,'Opciones y fórmulas'!$A$4),25,25)))</f>
        <v>#REF!</v>
      </c>
      <c r="J123" s="66" t="e">
        <f>#REF!</f>
        <v>#REF!</v>
      </c>
      <c r="K123" s="66" t="e">
        <f>#REF!</f>
        <v>#REF!</v>
      </c>
      <c r="L123" s="61" t="e">
        <f>#REF!</f>
        <v>#REF!</v>
      </c>
      <c r="M123" s="61" t="e">
        <f>#REF!</f>
        <v>#REF!</v>
      </c>
      <c r="N123" s="61" t="e">
        <f>#REF!</f>
        <v>#REF!</v>
      </c>
      <c r="O123" s="61" t="e">
        <f>#REF!</f>
        <v>#REF!</v>
      </c>
      <c r="P123" s="61" t="e">
        <f t="shared" si="2"/>
        <v>#REF!</v>
      </c>
    </row>
    <row r="124" spans="1:16" ht="15.75" thickBot="1">
      <c r="A124" s="33" t="e">
        <f>+#REF!</f>
        <v>#REF!</v>
      </c>
      <c r="B124" s="30" t="e">
        <f>+#REF!</f>
        <v>#REF!</v>
      </c>
      <c r="C124" s="29" t="e">
        <f>+#REF!</f>
        <v>#REF!</v>
      </c>
      <c r="D124" s="31" t="e">
        <f>+#REF!</f>
        <v>#REF!</v>
      </c>
      <c r="E124" s="31" t="e">
        <f>+#REF!</f>
        <v>#REF!</v>
      </c>
      <c r="F124" s="31" t="e">
        <f>+#REF!</f>
        <v>#REF!</v>
      </c>
      <c r="G124" s="31" t="e">
        <f>+#REF!</f>
        <v>#REF!</v>
      </c>
      <c r="H124" s="32" t="e">
        <f>+#REF!</f>
        <v>#REF!</v>
      </c>
      <c r="I124" s="34" t="e">
        <f>E124/IF(EXACT($C124,'Opciones y fórmulas'!$A$2),35,IF(EXACT($C124,'Opciones y fórmulas'!$A$3),30,IF(EXACT($C124,'Opciones y fórmulas'!$A$4),25,25)))</f>
        <v>#REF!</v>
      </c>
      <c r="J124" s="66" t="e">
        <f>#REF!</f>
        <v>#REF!</v>
      </c>
      <c r="K124" s="66" t="e">
        <f>#REF!</f>
        <v>#REF!</v>
      </c>
      <c r="L124" s="61" t="e">
        <f>#REF!</f>
        <v>#REF!</v>
      </c>
      <c r="M124" s="61" t="e">
        <f>#REF!</f>
        <v>#REF!</v>
      </c>
      <c r="N124" s="61" t="e">
        <f>#REF!</f>
        <v>#REF!</v>
      </c>
      <c r="O124" s="61" t="e">
        <f>#REF!</f>
        <v>#REF!</v>
      </c>
      <c r="P124" s="61" t="e">
        <f t="shared" si="2"/>
        <v>#REF!</v>
      </c>
    </row>
    <row r="125" spans="1:16" ht="15.75" thickBot="1">
      <c r="A125" s="33" t="e">
        <f>+#REF!</f>
        <v>#REF!</v>
      </c>
      <c r="B125" s="30" t="e">
        <f>+#REF!</f>
        <v>#REF!</v>
      </c>
      <c r="C125" s="29" t="e">
        <f>+#REF!</f>
        <v>#REF!</v>
      </c>
      <c r="D125" s="31" t="e">
        <f>+#REF!</f>
        <v>#REF!</v>
      </c>
      <c r="E125" s="31" t="e">
        <f>+#REF!</f>
        <v>#REF!</v>
      </c>
      <c r="F125" s="31" t="e">
        <f>+#REF!</f>
        <v>#REF!</v>
      </c>
      <c r="G125" s="31" t="e">
        <f>+#REF!</f>
        <v>#REF!</v>
      </c>
      <c r="H125" s="32" t="e">
        <f>+#REF!</f>
        <v>#REF!</v>
      </c>
      <c r="I125" s="34" t="e">
        <f>E125/IF(EXACT($C125,'Opciones y fórmulas'!$A$2),35,IF(EXACT($C125,'Opciones y fórmulas'!$A$3),30,IF(EXACT($C125,'Opciones y fórmulas'!$A$4),25,25)))</f>
        <v>#REF!</v>
      </c>
      <c r="J125" s="66" t="e">
        <f>#REF!</f>
        <v>#REF!</v>
      </c>
      <c r="K125" s="66" t="e">
        <f>#REF!</f>
        <v>#REF!</v>
      </c>
      <c r="L125" s="61" t="e">
        <f>#REF!</f>
        <v>#REF!</v>
      </c>
      <c r="M125" s="61" t="e">
        <f>#REF!</f>
        <v>#REF!</v>
      </c>
      <c r="N125" s="61" t="e">
        <f>#REF!</f>
        <v>#REF!</v>
      </c>
      <c r="O125" s="61" t="e">
        <f>#REF!</f>
        <v>#REF!</v>
      </c>
      <c r="P125" s="61" t="e">
        <f t="shared" si="2"/>
        <v>#REF!</v>
      </c>
    </row>
    <row r="126" spans="1:16" ht="15.75" thickBot="1">
      <c r="A126" s="33" t="e">
        <f>+#REF!</f>
        <v>#REF!</v>
      </c>
      <c r="B126" s="30" t="e">
        <f>+#REF!</f>
        <v>#REF!</v>
      </c>
      <c r="C126" s="29" t="e">
        <f>+#REF!</f>
        <v>#REF!</v>
      </c>
      <c r="D126" s="31" t="e">
        <f>+#REF!</f>
        <v>#REF!</v>
      </c>
      <c r="E126" s="31" t="e">
        <f>+#REF!</f>
        <v>#REF!</v>
      </c>
      <c r="F126" s="31" t="e">
        <f>+#REF!</f>
        <v>#REF!</v>
      </c>
      <c r="G126" s="31" t="e">
        <f>+#REF!</f>
        <v>#REF!</v>
      </c>
      <c r="H126" s="32" t="e">
        <f>+#REF!</f>
        <v>#REF!</v>
      </c>
      <c r="I126" s="34" t="e">
        <f>E126/IF(EXACT($C126,'Opciones y fórmulas'!$A$2),35,IF(EXACT($C126,'Opciones y fórmulas'!$A$3),30,IF(EXACT($C126,'Opciones y fórmulas'!$A$4),25,25)))</f>
        <v>#REF!</v>
      </c>
      <c r="J126" s="66" t="e">
        <f>#REF!</f>
        <v>#REF!</v>
      </c>
      <c r="K126" s="66" t="e">
        <f>#REF!</f>
        <v>#REF!</v>
      </c>
      <c r="L126" s="61" t="e">
        <f>#REF!</f>
        <v>#REF!</v>
      </c>
      <c r="M126" s="61" t="e">
        <f>#REF!</f>
        <v>#REF!</v>
      </c>
      <c r="N126" s="61" t="e">
        <f>#REF!</f>
        <v>#REF!</v>
      </c>
      <c r="O126" s="61" t="e">
        <f>#REF!</f>
        <v>#REF!</v>
      </c>
      <c r="P126" s="61" t="e">
        <f t="shared" si="2"/>
        <v>#REF!</v>
      </c>
    </row>
    <row r="127" spans="1:16" ht="15.75" thickBot="1">
      <c r="A127" s="33" t="e">
        <f>+#REF!</f>
        <v>#REF!</v>
      </c>
      <c r="B127" s="30" t="e">
        <f>+#REF!</f>
        <v>#REF!</v>
      </c>
      <c r="C127" s="29" t="e">
        <f>+#REF!</f>
        <v>#REF!</v>
      </c>
      <c r="D127" s="31" t="e">
        <f>+#REF!</f>
        <v>#REF!</v>
      </c>
      <c r="E127" s="41" t="e">
        <f>+#REF!</f>
        <v>#REF!</v>
      </c>
      <c r="F127" s="31" t="e">
        <f>+#REF!</f>
        <v>#REF!</v>
      </c>
      <c r="G127" s="31" t="e">
        <f>+#REF!</f>
        <v>#REF!</v>
      </c>
      <c r="H127" s="32" t="e">
        <f>+#REF!</f>
        <v>#REF!</v>
      </c>
      <c r="I127" s="42" t="e">
        <f>E127/IF(EXACT($C127,'Opciones y fórmulas'!$A$2),35,IF(EXACT($C127,'Opciones y fórmulas'!$A$3),30,IF(EXACT($C127,'Opciones y fórmulas'!$A$4),25,25)))</f>
        <v>#REF!</v>
      </c>
      <c r="J127" s="66" t="e">
        <f>#REF!</f>
        <v>#REF!</v>
      </c>
      <c r="K127" s="66" t="e">
        <f>#REF!</f>
        <v>#REF!</v>
      </c>
      <c r="L127" s="61" t="e">
        <f>#REF!</f>
        <v>#REF!</v>
      </c>
      <c r="M127" s="61" t="e">
        <f>#REF!</f>
        <v>#REF!</v>
      </c>
      <c r="N127" s="61" t="e">
        <f>#REF!</f>
        <v>#REF!</v>
      </c>
      <c r="O127" s="61" t="e">
        <f>#REF!</f>
        <v>#REF!</v>
      </c>
      <c r="P127" s="61" t="e">
        <f t="shared" si="2"/>
        <v>#REF!</v>
      </c>
    </row>
    <row r="128" spans="1:16" ht="15.75" thickBot="1">
      <c r="A128" s="33" t="e">
        <f>+#REF!</f>
        <v>#REF!</v>
      </c>
      <c r="B128" s="30" t="e">
        <f>+#REF!</f>
        <v>#REF!</v>
      </c>
      <c r="C128" s="29" t="e">
        <f>+#REF!</f>
        <v>#REF!</v>
      </c>
      <c r="D128" s="31" t="e">
        <f>+#REF!</f>
        <v>#REF!</v>
      </c>
      <c r="E128" s="31" t="e">
        <f>+#REF!</f>
        <v>#REF!</v>
      </c>
      <c r="F128" s="31" t="e">
        <f>+#REF!</f>
        <v>#REF!</v>
      </c>
      <c r="G128" s="31" t="e">
        <f>+#REF!</f>
        <v>#REF!</v>
      </c>
      <c r="H128" s="32" t="e">
        <f>+#REF!</f>
        <v>#REF!</v>
      </c>
      <c r="I128" s="34" t="e">
        <f>E128/IF(EXACT($C128,'Opciones y fórmulas'!$A$2),35,IF(EXACT($C128,'Opciones y fórmulas'!$A$3),30,IF(EXACT($C128,'Opciones y fórmulas'!$A$4),25,25)))</f>
        <v>#REF!</v>
      </c>
      <c r="J128" s="66" t="e">
        <f>#REF!</f>
        <v>#REF!</v>
      </c>
      <c r="K128" s="66" t="e">
        <f>#REF!</f>
        <v>#REF!</v>
      </c>
      <c r="L128" s="61" t="e">
        <f>#REF!</f>
        <v>#REF!</v>
      </c>
      <c r="M128" s="61" t="e">
        <f>#REF!</f>
        <v>#REF!</v>
      </c>
      <c r="N128" s="61" t="e">
        <f>#REF!</f>
        <v>#REF!</v>
      </c>
      <c r="O128" s="61" t="e">
        <f>#REF!</f>
        <v>#REF!</v>
      </c>
      <c r="P128" s="61" t="e">
        <f t="shared" si="2"/>
        <v>#REF!</v>
      </c>
    </row>
    <row r="129" spans="1:17" ht="15.75" thickBot="1">
      <c r="A129" s="33" t="e">
        <f>+#REF!</f>
        <v>#REF!</v>
      </c>
      <c r="B129" s="30" t="e">
        <f>+#REF!</f>
        <v>#REF!</v>
      </c>
      <c r="C129" s="29" t="e">
        <f>+#REF!</f>
        <v>#REF!</v>
      </c>
      <c r="D129" s="31" t="e">
        <f>+#REF!</f>
        <v>#REF!</v>
      </c>
      <c r="E129" s="63" t="e">
        <f>+#REF!</f>
        <v>#REF!</v>
      </c>
      <c r="F129" s="31" t="e">
        <f>+#REF!</f>
        <v>#REF!</v>
      </c>
      <c r="G129" s="31" t="e">
        <f>+#REF!</f>
        <v>#REF!</v>
      </c>
      <c r="H129" s="32" t="e">
        <f>+#REF!</f>
        <v>#REF!</v>
      </c>
      <c r="I129" s="64" t="e">
        <f>E129/IF(EXACT($C129,'Opciones y fórmulas'!$A$2),35,IF(EXACT($C129,'Opciones y fórmulas'!$A$3),30,IF(EXACT($C129,'Opciones y fórmulas'!$A$4),25,25)))</f>
        <v>#REF!</v>
      </c>
      <c r="J129" s="66" t="e">
        <f>#REF!</f>
        <v>#REF!</v>
      </c>
      <c r="K129" s="66" t="e">
        <f>#REF!</f>
        <v>#REF!</v>
      </c>
      <c r="L129" s="61" t="e">
        <f>#REF!</f>
        <v>#REF!</v>
      </c>
      <c r="M129" s="61" t="e">
        <f>#REF!</f>
        <v>#REF!</v>
      </c>
      <c r="N129" s="61" t="e">
        <f>#REF!</f>
        <v>#REF!</v>
      </c>
      <c r="O129" s="61" t="e">
        <f>#REF!</f>
        <v>#REF!</v>
      </c>
      <c r="P129" s="61" t="e">
        <f t="shared" si="2"/>
        <v>#REF!</v>
      </c>
      <c r="Q129" s="68"/>
    </row>
    <row r="130" spans="1:17" ht="15.75" thickBot="1">
      <c r="A130" s="33" t="e">
        <f>+#REF!</f>
        <v>#REF!</v>
      </c>
      <c r="B130" s="30" t="e">
        <f>+#REF!</f>
        <v>#REF!</v>
      </c>
      <c r="C130" s="29" t="e">
        <f>+#REF!</f>
        <v>#REF!</v>
      </c>
      <c r="D130" s="31" t="e">
        <f>+#REF!</f>
        <v>#REF!</v>
      </c>
      <c r="E130" s="31" t="e">
        <f>+#REF!</f>
        <v>#REF!</v>
      </c>
      <c r="F130" s="31" t="e">
        <f>+#REF!</f>
        <v>#REF!</v>
      </c>
      <c r="G130" s="31" t="e">
        <f>+#REF!</f>
        <v>#REF!</v>
      </c>
      <c r="H130" s="32" t="e">
        <f>+#REF!</f>
        <v>#REF!</v>
      </c>
      <c r="I130" s="34" t="e">
        <f>E130/IF(EXACT($C130,'Opciones y fórmulas'!$A$2),35,IF(EXACT($C130,'Opciones y fórmulas'!$A$3),30,IF(EXACT($C130,'Opciones y fórmulas'!$A$4),25,25)))</f>
        <v>#REF!</v>
      </c>
      <c r="J130" s="66" t="e">
        <f>#REF!</f>
        <v>#REF!</v>
      </c>
      <c r="K130" s="66" t="e">
        <f>#REF!</f>
        <v>#REF!</v>
      </c>
      <c r="L130" s="61" t="e">
        <f>#REF!</f>
        <v>#REF!</v>
      </c>
      <c r="M130" s="61" t="e">
        <f>#REF!</f>
        <v>#REF!</v>
      </c>
      <c r="N130" s="61" t="e">
        <f>#REF!</f>
        <v>#REF!</v>
      </c>
      <c r="O130" s="61" t="e">
        <f>#REF!</f>
        <v>#REF!</v>
      </c>
      <c r="P130" s="61" t="e">
        <f t="shared" si="2"/>
        <v>#REF!</v>
      </c>
    </row>
    <row r="131" spans="1:17" ht="15.75" thickBot="1">
      <c r="A131" s="33" t="e">
        <f>+#REF!</f>
        <v>#REF!</v>
      </c>
      <c r="B131" s="30" t="e">
        <f>+#REF!</f>
        <v>#REF!</v>
      </c>
      <c r="C131" s="29" t="e">
        <f>+#REF!</f>
        <v>#REF!</v>
      </c>
      <c r="D131" s="31" t="e">
        <f>+#REF!</f>
        <v>#REF!</v>
      </c>
      <c r="E131" s="31" t="e">
        <f>+#REF!</f>
        <v>#REF!</v>
      </c>
      <c r="F131" s="31" t="e">
        <f>+#REF!</f>
        <v>#REF!</v>
      </c>
      <c r="G131" s="31" t="e">
        <f>+#REF!</f>
        <v>#REF!</v>
      </c>
      <c r="H131" s="32" t="e">
        <f>+#REF!</f>
        <v>#REF!</v>
      </c>
      <c r="I131" s="34" t="e">
        <f>E131/IF(EXACT($C131,'Opciones y fórmulas'!$A$2),35,IF(EXACT($C131,'Opciones y fórmulas'!$A$3),30,IF(EXACT($C131,'Opciones y fórmulas'!$A$4),25,25)))</f>
        <v>#REF!</v>
      </c>
      <c r="J131" s="66" t="e">
        <f>#REF!</f>
        <v>#REF!</v>
      </c>
      <c r="K131" s="66" t="e">
        <f>#REF!</f>
        <v>#REF!</v>
      </c>
      <c r="L131" s="61" t="e">
        <f>#REF!</f>
        <v>#REF!</v>
      </c>
      <c r="M131" s="61" t="e">
        <f>#REF!</f>
        <v>#REF!</v>
      </c>
      <c r="N131" s="61" t="e">
        <f>#REF!</f>
        <v>#REF!</v>
      </c>
      <c r="O131" s="61" t="e">
        <f>#REF!</f>
        <v>#REF!</v>
      </c>
      <c r="P131" s="61" t="e">
        <f t="shared" si="2"/>
        <v>#REF!</v>
      </c>
    </row>
    <row r="132" spans="1:17" ht="15.75" thickBot="1">
      <c r="A132" s="33" t="e">
        <f>+#REF!</f>
        <v>#REF!</v>
      </c>
      <c r="B132" s="30" t="e">
        <f>+#REF!</f>
        <v>#REF!</v>
      </c>
      <c r="C132" s="29" t="e">
        <f>+#REF!</f>
        <v>#REF!</v>
      </c>
      <c r="D132" s="31" t="e">
        <f>+#REF!</f>
        <v>#REF!</v>
      </c>
      <c r="E132" s="41" t="e">
        <f>+#REF!</f>
        <v>#REF!</v>
      </c>
      <c r="F132" s="31" t="e">
        <f>+#REF!</f>
        <v>#REF!</v>
      </c>
      <c r="G132" s="31" t="e">
        <f>+#REF!</f>
        <v>#REF!</v>
      </c>
      <c r="H132" s="32" t="e">
        <f>+#REF!</f>
        <v>#REF!</v>
      </c>
      <c r="I132" s="42" t="e">
        <f>E132/IF(EXACT($C132,'Opciones y fórmulas'!$A$2),35,IF(EXACT($C132,'Opciones y fórmulas'!$A$3),30,IF(EXACT($C132,'Opciones y fórmulas'!$A$4),25,25)))</f>
        <v>#REF!</v>
      </c>
      <c r="J132" s="66" t="e">
        <f>#REF!</f>
        <v>#REF!</v>
      </c>
      <c r="K132" s="66" t="e">
        <f>#REF!</f>
        <v>#REF!</v>
      </c>
      <c r="L132" s="61" t="e">
        <f>#REF!</f>
        <v>#REF!</v>
      </c>
      <c r="M132" s="61" t="e">
        <f>#REF!</f>
        <v>#REF!</v>
      </c>
      <c r="N132" s="61" t="e">
        <f>#REF!</f>
        <v>#REF!</v>
      </c>
      <c r="O132" s="61" t="e">
        <f>#REF!</f>
        <v>#REF!</v>
      </c>
      <c r="P132" s="61" t="e">
        <f t="shared" si="2"/>
        <v>#REF!</v>
      </c>
    </row>
    <row r="133" spans="1:17" ht="15.75" thickBot="1">
      <c r="A133" s="33" t="e">
        <f>+#REF!</f>
        <v>#REF!</v>
      </c>
      <c r="B133" s="30" t="e">
        <f>+#REF!</f>
        <v>#REF!</v>
      </c>
      <c r="C133" s="29" t="e">
        <f>+#REF!</f>
        <v>#REF!</v>
      </c>
      <c r="D133" s="31" t="e">
        <f>+#REF!</f>
        <v>#REF!</v>
      </c>
      <c r="E133" s="31" t="e">
        <f>+#REF!</f>
        <v>#REF!</v>
      </c>
      <c r="F133" s="31" t="e">
        <f>+#REF!</f>
        <v>#REF!</v>
      </c>
      <c r="G133" s="31" t="e">
        <f>+#REF!</f>
        <v>#REF!</v>
      </c>
      <c r="H133" s="32" t="e">
        <f>+#REF!</f>
        <v>#REF!</v>
      </c>
      <c r="I133" s="34" t="e">
        <f>E133/IF(EXACT($C133,'Opciones y fórmulas'!$A$2),35,IF(EXACT($C133,'Opciones y fórmulas'!$A$3),30,IF(EXACT($C133,'Opciones y fórmulas'!$A$4),25,25)))</f>
        <v>#REF!</v>
      </c>
      <c r="J133" s="66" t="e">
        <f>#REF!</f>
        <v>#REF!</v>
      </c>
      <c r="K133" s="66" t="e">
        <f>#REF!</f>
        <v>#REF!</v>
      </c>
      <c r="L133" s="61" t="e">
        <f>#REF!</f>
        <v>#REF!</v>
      </c>
      <c r="M133" s="61" t="e">
        <f>#REF!</f>
        <v>#REF!</v>
      </c>
      <c r="N133" s="61" t="e">
        <f>#REF!</f>
        <v>#REF!</v>
      </c>
      <c r="O133" s="61" t="e">
        <f>#REF!</f>
        <v>#REF!</v>
      </c>
      <c r="P133" s="61" t="e">
        <f t="shared" si="2"/>
        <v>#REF!</v>
      </c>
    </row>
    <row r="134" spans="1:17" ht="15.75" thickBot="1">
      <c r="A134" s="33" t="e">
        <f>+#REF!</f>
        <v>#REF!</v>
      </c>
      <c r="B134" s="30" t="e">
        <f>+#REF!</f>
        <v>#REF!</v>
      </c>
      <c r="C134" s="29" t="e">
        <f>+#REF!</f>
        <v>#REF!</v>
      </c>
      <c r="D134" s="31" t="e">
        <f>+#REF!</f>
        <v>#REF!</v>
      </c>
      <c r="E134" s="31" t="e">
        <f>+#REF!</f>
        <v>#REF!</v>
      </c>
      <c r="F134" s="31" t="e">
        <f>+#REF!</f>
        <v>#REF!</v>
      </c>
      <c r="G134" s="31" t="e">
        <f>+#REF!</f>
        <v>#REF!</v>
      </c>
      <c r="H134" s="32" t="e">
        <f>+#REF!</f>
        <v>#REF!</v>
      </c>
      <c r="I134" s="34" t="e">
        <f>E134/IF(EXACT($C134,'Opciones y fórmulas'!$A$2),35,IF(EXACT($C134,'Opciones y fórmulas'!$A$3),30,IF(EXACT($C134,'Opciones y fórmulas'!$A$4),25,25)))</f>
        <v>#REF!</v>
      </c>
      <c r="J134" s="66" t="e">
        <f>#REF!</f>
        <v>#REF!</v>
      </c>
      <c r="K134" s="66" t="e">
        <f>#REF!</f>
        <v>#REF!</v>
      </c>
      <c r="L134" s="61" t="e">
        <f>#REF!</f>
        <v>#REF!</v>
      </c>
      <c r="M134" s="61" t="e">
        <f>#REF!</f>
        <v>#REF!</v>
      </c>
      <c r="N134" s="61" t="e">
        <f>#REF!</f>
        <v>#REF!</v>
      </c>
      <c r="O134" s="61" t="e">
        <f>#REF!</f>
        <v>#REF!</v>
      </c>
      <c r="P134" s="61" t="e">
        <f t="shared" si="2"/>
        <v>#REF!</v>
      </c>
    </row>
    <row r="135" spans="1:17" ht="15.75" thickBot="1">
      <c r="A135" s="33" t="e">
        <f>+#REF!</f>
        <v>#REF!</v>
      </c>
      <c r="B135" s="30" t="e">
        <f>+#REF!</f>
        <v>#REF!</v>
      </c>
      <c r="C135" s="29" t="e">
        <f>+#REF!</f>
        <v>#REF!</v>
      </c>
      <c r="D135" s="31" t="e">
        <f>+#REF!</f>
        <v>#REF!</v>
      </c>
      <c r="E135" s="63" t="e">
        <f>+#REF!</f>
        <v>#REF!</v>
      </c>
      <c r="F135" s="31" t="e">
        <f>+#REF!</f>
        <v>#REF!</v>
      </c>
      <c r="G135" s="31" t="e">
        <f>+#REF!</f>
        <v>#REF!</v>
      </c>
      <c r="H135" s="32" t="e">
        <f>+#REF!</f>
        <v>#REF!</v>
      </c>
      <c r="I135" s="64" t="e">
        <f>E135/IF(EXACT($C135,'Opciones y fórmulas'!$A$2),35,IF(EXACT($C135,'Opciones y fórmulas'!$A$3),30,IF(EXACT($C135,'Opciones y fórmulas'!$A$4),25,25)))</f>
        <v>#REF!</v>
      </c>
      <c r="J135" s="66" t="e">
        <f>#REF!</f>
        <v>#REF!</v>
      </c>
      <c r="K135" s="66" t="e">
        <f>#REF!</f>
        <v>#REF!</v>
      </c>
      <c r="L135" s="61" t="e">
        <f>#REF!</f>
        <v>#REF!</v>
      </c>
      <c r="M135" s="61" t="e">
        <f>#REF!</f>
        <v>#REF!</v>
      </c>
      <c r="N135" s="61" t="e">
        <f>#REF!</f>
        <v>#REF!</v>
      </c>
      <c r="O135" s="61" t="e">
        <f>#REF!</f>
        <v>#REF!</v>
      </c>
      <c r="P135" s="61" t="e">
        <f t="shared" si="2"/>
        <v>#REF!</v>
      </c>
      <c r="Q135" s="68"/>
    </row>
    <row r="136" spans="1:17" ht="15.75" thickBot="1">
      <c r="A136" s="33" t="e">
        <f>+#REF!</f>
        <v>#REF!</v>
      </c>
      <c r="B136" s="30" t="e">
        <f>+#REF!</f>
        <v>#REF!</v>
      </c>
      <c r="C136" s="29" t="e">
        <f>+#REF!</f>
        <v>#REF!</v>
      </c>
      <c r="D136" s="31" t="e">
        <f>+#REF!</f>
        <v>#REF!</v>
      </c>
      <c r="E136" s="41" t="e">
        <f>+#REF!</f>
        <v>#REF!</v>
      </c>
      <c r="F136" s="31" t="e">
        <f>+#REF!</f>
        <v>#REF!</v>
      </c>
      <c r="G136" s="31" t="e">
        <f>+#REF!</f>
        <v>#REF!</v>
      </c>
      <c r="H136" s="32" t="e">
        <f>+#REF!</f>
        <v>#REF!</v>
      </c>
      <c r="I136" s="42" t="e">
        <f>E136/IF(EXACT($C136,'Opciones y fórmulas'!$A$2),35,IF(EXACT($C136,'Opciones y fórmulas'!$A$3),30,IF(EXACT($C136,'Opciones y fórmulas'!$A$4),25,25)))</f>
        <v>#REF!</v>
      </c>
      <c r="J136" s="66" t="e">
        <f>#REF!</f>
        <v>#REF!</v>
      </c>
      <c r="K136" s="66" t="e">
        <f>#REF!</f>
        <v>#REF!</v>
      </c>
      <c r="L136" s="61" t="e">
        <f>#REF!</f>
        <v>#REF!</v>
      </c>
      <c r="M136" s="61" t="e">
        <f>#REF!</f>
        <v>#REF!</v>
      </c>
      <c r="N136" s="61" t="e">
        <f>#REF!</f>
        <v>#REF!</v>
      </c>
      <c r="O136" s="61" t="e">
        <f>#REF!</f>
        <v>#REF!</v>
      </c>
      <c r="P136" s="61" t="e">
        <f t="shared" si="2"/>
        <v>#REF!</v>
      </c>
      <c r="Q136" s="68"/>
    </row>
    <row r="137" spans="1:17" ht="15.75" thickBot="1">
      <c r="A137" s="33" t="e">
        <f>+#REF!</f>
        <v>#REF!</v>
      </c>
      <c r="B137" s="30" t="e">
        <f>+#REF!</f>
        <v>#REF!</v>
      </c>
      <c r="C137" s="29" t="e">
        <f>+#REF!</f>
        <v>#REF!</v>
      </c>
      <c r="D137" s="31" t="e">
        <f>+#REF!</f>
        <v>#REF!</v>
      </c>
      <c r="E137" s="41" t="e">
        <f>+#REF!</f>
        <v>#REF!</v>
      </c>
      <c r="F137" s="31" t="e">
        <f>+#REF!</f>
        <v>#REF!</v>
      </c>
      <c r="G137" s="31" t="e">
        <f>+#REF!</f>
        <v>#REF!</v>
      </c>
      <c r="H137" s="32" t="e">
        <f>+#REF!</f>
        <v>#REF!</v>
      </c>
      <c r="I137" s="42" t="e">
        <f>E137/IF(EXACT($C137,'Opciones y fórmulas'!$A$2),35,IF(EXACT($C137,'Opciones y fórmulas'!$A$3),30,IF(EXACT($C137,'Opciones y fórmulas'!$A$4),25,25)))</f>
        <v>#REF!</v>
      </c>
      <c r="J137" s="66" t="e">
        <f>#REF!</f>
        <v>#REF!</v>
      </c>
      <c r="K137" s="66" t="e">
        <f>#REF!</f>
        <v>#REF!</v>
      </c>
      <c r="L137" s="61" t="e">
        <f>#REF!</f>
        <v>#REF!</v>
      </c>
      <c r="M137" s="61" t="e">
        <f>#REF!</f>
        <v>#REF!</v>
      </c>
      <c r="N137" s="61" t="e">
        <f>#REF!</f>
        <v>#REF!</v>
      </c>
      <c r="O137" s="61" t="e">
        <f>#REF!</f>
        <v>#REF!</v>
      </c>
      <c r="P137" s="61" t="e">
        <f t="shared" si="2"/>
        <v>#REF!</v>
      </c>
    </row>
    <row r="138" spans="1:17" ht="15.75" thickBot="1">
      <c r="A138" s="33" t="e">
        <f>+#REF!</f>
        <v>#REF!</v>
      </c>
      <c r="B138" s="30" t="e">
        <f>+#REF!</f>
        <v>#REF!</v>
      </c>
      <c r="C138" s="29" t="e">
        <f>+#REF!</f>
        <v>#REF!</v>
      </c>
      <c r="D138" s="31" t="e">
        <f>+#REF!</f>
        <v>#REF!</v>
      </c>
      <c r="E138" s="63" t="e">
        <f>+#REF!</f>
        <v>#REF!</v>
      </c>
      <c r="F138" s="31" t="e">
        <f>+#REF!</f>
        <v>#REF!</v>
      </c>
      <c r="G138" s="31" t="e">
        <f>+#REF!</f>
        <v>#REF!</v>
      </c>
      <c r="H138" s="32" t="e">
        <f>+#REF!</f>
        <v>#REF!</v>
      </c>
      <c r="I138" s="64" t="e">
        <f>E138/IF(EXACT($C138,'Opciones y fórmulas'!$A$2),35,IF(EXACT($C138,'Opciones y fórmulas'!$A$3),30,IF(EXACT($C138,'Opciones y fórmulas'!$A$4),25,25)))</f>
        <v>#REF!</v>
      </c>
      <c r="J138" s="66" t="e">
        <f>#REF!</f>
        <v>#REF!</v>
      </c>
      <c r="K138" s="66" t="e">
        <f>#REF!</f>
        <v>#REF!</v>
      </c>
      <c r="L138" s="61" t="e">
        <f>#REF!</f>
        <v>#REF!</v>
      </c>
      <c r="M138" s="61" t="e">
        <f>#REF!</f>
        <v>#REF!</v>
      </c>
      <c r="N138" s="61" t="e">
        <f>#REF!</f>
        <v>#REF!</v>
      </c>
      <c r="O138" s="61" t="e">
        <f>#REF!</f>
        <v>#REF!</v>
      </c>
      <c r="P138" s="61" t="e">
        <f t="shared" si="2"/>
        <v>#REF!</v>
      </c>
      <c r="Q138" s="68"/>
    </row>
    <row r="139" spans="1:17" ht="15.75" thickBot="1">
      <c r="A139" s="33" t="e">
        <f>+#REF!</f>
        <v>#REF!</v>
      </c>
      <c r="B139" s="30" t="e">
        <f>+#REF!</f>
        <v>#REF!</v>
      </c>
      <c r="C139" s="29" t="e">
        <f>+#REF!</f>
        <v>#REF!</v>
      </c>
      <c r="D139" s="31" t="e">
        <f>+#REF!</f>
        <v>#REF!</v>
      </c>
      <c r="E139" s="31" t="e">
        <f>+#REF!</f>
        <v>#REF!</v>
      </c>
      <c r="F139" s="31" t="e">
        <f>+#REF!</f>
        <v>#REF!</v>
      </c>
      <c r="G139" s="31" t="e">
        <f>+#REF!</f>
        <v>#REF!</v>
      </c>
      <c r="H139" s="32" t="e">
        <f>+#REF!</f>
        <v>#REF!</v>
      </c>
      <c r="I139" s="34" t="e">
        <f>E139/IF(EXACT($C139,'Opciones y fórmulas'!$A$2),35,IF(EXACT($C139,'Opciones y fórmulas'!$A$3),30,IF(EXACT($C139,'Opciones y fórmulas'!$A$4),25,25)))</f>
        <v>#REF!</v>
      </c>
      <c r="J139" s="66" t="e">
        <f>#REF!</f>
        <v>#REF!</v>
      </c>
      <c r="K139" s="66" t="e">
        <f>#REF!</f>
        <v>#REF!</v>
      </c>
      <c r="L139" s="61" t="e">
        <f>#REF!</f>
        <v>#REF!</v>
      </c>
      <c r="M139" s="61" t="e">
        <f>#REF!</f>
        <v>#REF!</v>
      </c>
      <c r="N139" s="61" t="e">
        <f>#REF!</f>
        <v>#REF!</v>
      </c>
      <c r="O139" s="61" t="e">
        <f>#REF!</f>
        <v>#REF!</v>
      </c>
      <c r="P139" s="61" t="e">
        <f t="shared" si="2"/>
        <v>#REF!</v>
      </c>
    </row>
    <row r="140" spans="1:17" ht="15.75" thickBot="1">
      <c r="A140" s="33" t="e">
        <f>+#REF!</f>
        <v>#REF!</v>
      </c>
      <c r="B140" s="30" t="e">
        <f>+#REF!</f>
        <v>#REF!</v>
      </c>
      <c r="C140" s="29" t="e">
        <f>+#REF!</f>
        <v>#REF!</v>
      </c>
      <c r="D140" s="31" t="e">
        <f>+#REF!</f>
        <v>#REF!</v>
      </c>
      <c r="E140" s="31" t="e">
        <f>+#REF!</f>
        <v>#REF!</v>
      </c>
      <c r="F140" s="31" t="e">
        <f>+#REF!</f>
        <v>#REF!</v>
      </c>
      <c r="G140" s="31" t="e">
        <f>+#REF!</f>
        <v>#REF!</v>
      </c>
      <c r="H140" s="32" t="e">
        <f>+#REF!</f>
        <v>#REF!</v>
      </c>
      <c r="I140" s="34" t="e">
        <f>E140/IF(EXACT($C140,'Opciones y fórmulas'!$A$2),35,IF(EXACT($C140,'Opciones y fórmulas'!$A$3),30,IF(EXACT($C140,'Opciones y fórmulas'!$A$4),25,25)))</f>
        <v>#REF!</v>
      </c>
      <c r="J140" s="66" t="e">
        <f>#REF!</f>
        <v>#REF!</v>
      </c>
      <c r="K140" s="66" t="e">
        <f>#REF!</f>
        <v>#REF!</v>
      </c>
      <c r="L140" s="61" t="e">
        <f>#REF!</f>
        <v>#REF!</v>
      </c>
      <c r="M140" s="61" t="e">
        <f>#REF!</f>
        <v>#REF!</v>
      </c>
      <c r="N140" s="61" t="e">
        <f>#REF!</f>
        <v>#REF!</v>
      </c>
      <c r="O140" s="61" t="e">
        <f>#REF!</f>
        <v>#REF!</v>
      </c>
      <c r="P140" s="61" t="e">
        <f t="shared" ref="P140:P146" si="3">SUM(L140:O140)</f>
        <v>#REF!</v>
      </c>
    </row>
    <row r="141" spans="1:17" ht="15.75" thickBot="1">
      <c r="A141" s="33" t="e">
        <f>+#REF!</f>
        <v>#REF!</v>
      </c>
      <c r="B141" s="30" t="e">
        <f>+#REF!</f>
        <v>#REF!</v>
      </c>
      <c r="C141" s="29" t="e">
        <f>+#REF!</f>
        <v>#REF!</v>
      </c>
      <c r="D141" s="31" t="e">
        <f>+#REF!</f>
        <v>#REF!</v>
      </c>
      <c r="E141" s="31" t="e">
        <f>+#REF!</f>
        <v>#REF!</v>
      </c>
      <c r="F141" s="31" t="e">
        <f>+#REF!</f>
        <v>#REF!</v>
      </c>
      <c r="G141" s="31" t="e">
        <f>+#REF!</f>
        <v>#REF!</v>
      </c>
      <c r="H141" s="32" t="e">
        <f>+#REF!</f>
        <v>#REF!</v>
      </c>
      <c r="I141" s="34" t="e">
        <f>E141/IF(EXACT($C141,'Opciones y fórmulas'!$A$2),35,IF(EXACT($C141,'Opciones y fórmulas'!$A$3),30,IF(EXACT($C141,'Opciones y fórmulas'!$A$4),25,25)))</f>
        <v>#REF!</v>
      </c>
      <c r="J141" s="66" t="e">
        <f>#REF!</f>
        <v>#REF!</v>
      </c>
      <c r="K141" s="66" t="e">
        <f>#REF!</f>
        <v>#REF!</v>
      </c>
      <c r="L141" s="61" t="e">
        <f>#REF!</f>
        <v>#REF!</v>
      </c>
      <c r="M141" s="61" t="e">
        <f>#REF!</f>
        <v>#REF!</v>
      </c>
      <c r="N141" s="61" t="e">
        <f>#REF!</f>
        <v>#REF!</v>
      </c>
      <c r="O141" s="61" t="e">
        <f>#REF!</f>
        <v>#REF!</v>
      </c>
      <c r="P141" s="61" t="e">
        <f t="shared" si="3"/>
        <v>#REF!</v>
      </c>
    </row>
    <row r="142" spans="1:17" ht="15.75" thickBot="1">
      <c r="A142" s="33" t="e">
        <f>+#REF!</f>
        <v>#REF!</v>
      </c>
      <c r="B142" s="30" t="e">
        <f>+#REF!</f>
        <v>#REF!</v>
      </c>
      <c r="C142" s="29" t="e">
        <f>+#REF!</f>
        <v>#REF!</v>
      </c>
      <c r="D142" s="31" t="e">
        <f>+#REF!</f>
        <v>#REF!</v>
      </c>
      <c r="E142" s="31" t="e">
        <f>+#REF!</f>
        <v>#REF!</v>
      </c>
      <c r="F142" s="31" t="e">
        <f>+#REF!</f>
        <v>#REF!</v>
      </c>
      <c r="G142" s="31" t="e">
        <f>+#REF!</f>
        <v>#REF!</v>
      </c>
      <c r="H142" s="32" t="e">
        <f>+#REF!</f>
        <v>#REF!</v>
      </c>
      <c r="I142" s="34" t="e">
        <f>E142/IF(EXACT($C142,'Opciones y fórmulas'!$A$2),35,IF(EXACT($C142,'Opciones y fórmulas'!$A$3),30,IF(EXACT($C142,'Opciones y fórmulas'!$A$4),25,25)))</f>
        <v>#REF!</v>
      </c>
      <c r="J142" s="66" t="e">
        <f>#REF!</f>
        <v>#REF!</v>
      </c>
      <c r="K142" s="66" t="e">
        <f>#REF!</f>
        <v>#REF!</v>
      </c>
      <c r="L142" s="61" t="e">
        <f>#REF!</f>
        <v>#REF!</v>
      </c>
      <c r="M142" s="61" t="e">
        <f>#REF!</f>
        <v>#REF!</v>
      </c>
      <c r="N142" s="61" t="e">
        <f>#REF!</f>
        <v>#REF!</v>
      </c>
      <c r="O142" s="61" t="e">
        <f>#REF!</f>
        <v>#REF!</v>
      </c>
      <c r="P142" s="61" t="e">
        <f t="shared" si="3"/>
        <v>#REF!</v>
      </c>
    </row>
    <row r="143" spans="1:17" ht="15.75" thickBot="1">
      <c r="A143" s="33" t="e">
        <f>+#REF!</f>
        <v>#REF!</v>
      </c>
      <c r="B143" s="30" t="e">
        <f>+#REF!</f>
        <v>#REF!</v>
      </c>
      <c r="C143" s="29" t="e">
        <f>+#REF!</f>
        <v>#REF!</v>
      </c>
      <c r="D143" s="31" t="e">
        <f>+#REF!</f>
        <v>#REF!</v>
      </c>
      <c r="E143" s="41" t="e">
        <f>+#REF!</f>
        <v>#REF!</v>
      </c>
      <c r="F143" s="31" t="e">
        <f>+#REF!</f>
        <v>#REF!</v>
      </c>
      <c r="G143" s="31" t="e">
        <f>+#REF!</f>
        <v>#REF!</v>
      </c>
      <c r="H143" s="32" t="e">
        <f>+#REF!</f>
        <v>#REF!</v>
      </c>
      <c r="I143" s="42" t="e">
        <f>E143/IF(EXACT($C143,'Opciones y fórmulas'!$A$2),35,IF(EXACT($C143,'Opciones y fórmulas'!$A$3),30,IF(EXACT($C143,'Opciones y fórmulas'!$A$4),25,25)))</f>
        <v>#REF!</v>
      </c>
      <c r="J143" s="66" t="e">
        <f>#REF!</f>
        <v>#REF!</v>
      </c>
      <c r="K143" s="66" t="e">
        <f>#REF!</f>
        <v>#REF!</v>
      </c>
      <c r="L143" s="61" t="e">
        <f>#REF!</f>
        <v>#REF!</v>
      </c>
      <c r="M143" s="61" t="e">
        <f>#REF!</f>
        <v>#REF!</v>
      </c>
      <c r="N143" s="61" t="e">
        <f>#REF!</f>
        <v>#REF!</v>
      </c>
      <c r="O143" s="61" t="e">
        <f>#REF!</f>
        <v>#REF!</v>
      </c>
      <c r="P143" s="61" t="e">
        <f t="shared" si="3"/>
        <v>#REF!</v>
      </c>
    </row>
    <row r="144" spans="1:17" ht="15.75" thickBot="1">
      <c r="A144" s="33" t="e">
        <f>+#REF!</f>
        <v>#REF!</v>
      </c>
      <c r="B144" s="30" t="e">
        <f>+#REF!</f>
        <v>#REF!</v>
      </c>
      <c r="C144" s="29" t="e">
        <f>+#REF!</f>
        <v>#REF!</v>
      </c>
      <c r="D144" s="31" t="e">
        <f>+#REF!</f>
        <v>#REF!</v>
      </c>
      <c r="E144" s="41" t="e">
        <f>+#REF!</f>
        <v>#REF!</v>
      </c>
      <c r="F144" s="31" t="e">
        <f>+#REF!</f>
        <v>#REF!</v>
      </c>
      <c r="G144" s="31" t="e">
        <f>+#REF!</f>
        <v>#REF!</v>
      </c>
      <c r="H144" s="32" t="e">
        <f>+#REF!</f>
        <v>#REF!</v>
      </c>
      <c r="I144" s="42" t="e">
        <f>E144/IF(EXACT($C144,'Opciones y fórmulas'!$A$2),35,IF(EXACT($C144,'Opciones y fórmulas'!$A$3),30,IF(EXACT($C144,'Opciones y fórmulas'!$A$4),25,25)))</f>
        <v>#REF!</v>
      </c>
      <c r="J144" s="66" t="e">
        <f>#REF!</f>
        <v>#REF!</v>
      </c>
      <c r="K144" s="66" t="e">
        <f>#REF!</f>
        <v>#REF!</v>
      </c>
      <c r="L144" s="61" t="e">
        <f>#REF!</f>
        <v>#REF!</v>
      </c>
      <c r="M144" s="61" t="e">
        <f>#REF!</f>
        <v>#REF!</v>
      </c>
      <c r="N144" s="61" t="e">
        <f>#REF!</f>
        <v>#REF!</v>
      </c>
      <c r="O144" s="61" t="e">
        <f>#REF!</f>
        <v>#REF!</v>
      </c>
      <c r="P144" s="61" t="e">
        <f t="shared" si="3"/>
        <v>#REF!</v>
      </c>
    </row>
    <row r="145" spans="1:17" ht="15.75" thickBot="1">
      <c r="A145" s="33" t="e">
        <f>+#REF!</f>
        <v>#REF!</v>
      </c>
      <c r="B145" s="30" t="e">
        <f>+#REF!</f>
        <v>#REF!</v>
      </c>
      <c r="C145" s="29" t="e">
        <f>+#REF!</f>
        <v>#REF!</v>
      </c>
      <c r="D145" s="31" t="e">
        <f>+#REF!</f>
        <v>#REF!</v>
      </c>
      <c r="E145" s="31" t="e">
        <f>+#REF!</f>
        <v>#REF!</v>
      </c>
      <c r="F145" s="31" t="e">
        <f>+#REF!</f>
        <v>#REF!</v>
      </c>
      <c r="G145" s="31" t="e">
        <f>+#REF!</f>
        <v>#REF!</v>
      </c>
      <c r="H145" s="32" t="e">
        <f>+#REF!</f>
        <v>#REF!</v>
      </c>
      <c r="I145" s="34" t="e">
        <f>E145/IF(EXACT($C145,'Opciones y fórmulas'!$A$2),35,IF(EXACT($C145,'Opciones y fórmulas'!$A$3),30,IF(EXACT($C145,'Opciones y fórmulas'!$A$4),25,25)))</f>
        <v>#REF!</v>
      </c>
      <c r="J145" s="66" t="e">
        <f>#REF!</f>
        <v>#REF!</v>
      </c>
      <c r="K145" s="66" t="e">
        <f>#REF!</f>
        <v>#REF!</v>
      </c>
      <c r="L145" s="61" t="e">
        <f>#REF!</f>
        <v>#REF!</v>
      </c>
      <c r="M145" s="61" t="e">
        <f>#REF!</f>
        <v>#REF!</v>
      </c>
      <c r="N145" s="61" t="e">
        <f>#REF!</f>
        <v>#REF!</v>
      </c>
      <c r="O145" s="61" t="e">
        <f>#REF!</f>
        <v>#REF!</v>
      </c>
      <c r="P145" s="61" t="e">
        <f t="shared" si="3"/>
        <v>#REF!</v>
      </c>
    </row>
    <row r="146" spans="1:17" ht="15.75" thickBot="1">
      <c r="A146" s="33" t="e">
        <f>+#REF!</f>
        <v>#REF!</v>
      </c>
      <c r="B146" s="30" t="e">
        <f>+#REF!</f>
        <v>#REF!</v>
      </c>
      <c r="C146" s="29" t="e">
        <f>+#REF!</f>
        <v>#REF!</v>
      </c>
      <c r="D146" s="31" t="e">
        <f>+#REF!</f>
        <v>#REF!</v>
      </c>
      <c r="E146" s="63" t="e">
        <f>+#REF!</f>
        <v>#REF!</v>
      </c>
      <c r="F146" s="31" t="e">
        <f>+#REF!</f>
        <v>#REF!</v>
      </c>
      <c r="G146" s="31" t="e">
        <f>+#REF!</f>
        <v>#REF!</v>
      </c>
      <c r="H146" s="32" t="e">
        <f>+#REF!</f>
        <v>#REF!</v>
      </c>
      <c r="I146" s="64" t="e">
        <f>E146/IF(EXACT($C146,'Opciones y fórmulas'!$A$2),35,IF(EXACT($C146,'Opciones y fórmulas'!$A$3),30,IF(EXACT($C146,'Opciones y fórmulas'!$A$4),25,25)))</f>
        <v>#REF!</v>
      </c>
      <c r="J146" s="66" t="e">
        <f>#REF!</f>
        <v>#REF!</v>
      </c>
      <c r="K146" s="66" t="e">
        <f>#REF!</f>
        <v>#REF!</v>
      </c>
      <c r="L146" s="61" t="e">
        <f>#REF!</f>
        <v>#REF!</v>
      </c>
      <c r="M146" s="61" t="e">
        <f>#REF!</f>
        <v>#REF!</v>
      </c>
      <c r="N146" s="61" t="e">
        <f>#REF!</f>
        <v>#REF!</v>
      </c>
      <c r="O146" s="61" t="e">
        <f>#REF!</f>
        <v>#REF!</v>
      </c>
      <c r="P146" s="61" t="e">
        <f t="shared" si="3"/>
        <v>#REF!</v>
      </c>
      <c r="Q146" s="68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8"/>
  <dimension ref="A1:I127"/>
  <sheetViews>
    <sheetView topLeftCell="A109" zoomScale="130" zoomScaleNormal="130" workbookViewId="0">
      <selection activeCell="B85" sqref="B85"/>
    </sheetView>
  </sheetViews>
  <sheetFormatPr baseColWidth="10" defaultRowHeight="15"/>
  <cols>
    <col min="1" max="1" width="16.28515625" customWidth="1"/>
    <col min="2" max="2" width="13.7109375" bestFit="1" customWidth="1"/>
    <col min="3" max="3" width="17.7109375" bestFit="1" customWidth="1"/>
    <col min="6" max="6" width="6.28515625" bestFit="1" customWidth="1"/>
    <col min="7" max="9" width="3.28515625" customWidth="1"/>
  </cols>
  <sheetData>
    <row r="1" spans="1:9">
      <c r="A1" s="1" t="s">
        <v>3</v>
      </c>
    </row>
    <row r="2" spans="1:9">
      <c r="A2" t="s">
        <v>85</v>
      </c>
    </row>
    <row r="3" spans="1:9">
      <c r="A3" t="s">
        <v>4</v>
      </c>
    </row>
    <row r="4" spans="1:9">
      <c r="A4" t="s">
        <v>86</v>
      </c>
    </row>
    <row r="5" spans="1:9">
      <c r="A5" t="s">
        <v>87</v>
      </c>
      <c r="E5" s="5"/>
      <c r="F5" s="3"/>
    </row>
    <row r="6" spans="1:9">
      <c r="E6" s="5"/>
      <c r="F6" s="3"/>
    </row>
    <row r="7" spans="1:9">
      <c r="A7" s="1" t="s">
        <v>10</v>
      </c>
      <c r="E7" s="6"/>
      <c r="F7" s="3"/>
    </row>
    <row r="8" spans="1:9">
      <c r="A8" t="s">
        <v>11</v>
      </c>
      <c r="G8" s="7"/>
      <c r="H8" s="7"/>
      <c r="I8" s="7"/>
    </row>
    <row r="9" spans="1:9">
      <c r="A9" t="s">
        <v>12</v>
      </c>
      <c r="F9" s="7"/>
      <c r="G9" s="7"/>
      <c r="H9" s="7"/>
    </row>
    <row r="10" spans="1:9">
      <c r="A10" t="s">
        <v>13</v>
      </c>
    </row>
    <row r="11" spans="1:9">
      <c r="A11" t="s">
        <v>14</v>
      </c>
    </row>
    <row r="12" spans="1:9">
      <c r="A12" t="s">
        <v>35</v>
      </c>
    </row>
    <row r="13" spans="1:9">
      <c r="A13" s="1" t="s">
        <v>15</v>
      </c>
    </row>
    <row r="14" spans="1:9">
      <c r="A14" t="s">
        <v>16</v>
      </c>
    </row>
    <row r="15" spans="1:9">
      <c r="A15" t="s">
        <v>17</v>
      </c>
    </row>
    <row r="16" spans="1:9">
      <c r="A16" t="s">
        <v>18</v>
      </c>
    </row>
    <row r="17" spans="1:5">
      <c r="A17" t="s">
        <v>19</v>
      </c>
    </row>
    <row r="18" spans="1:5">
      <c r="A18" t="s">
        <v>20</v>
      </c>
      <c r="E18" t="s">
        <v>30</v>
      </c>
    </row>
    <row r="19" spans="1:5">
      <c r="A19" t="s">
        <v>21</v>
      </c>
      <c r="E19" t="s">
        <v>31</v>
      </c>
    </row>
    <row r="20" spans="1:5">
      <c r="A20" t="s">
        <v>22</v>
      </c>
      <c r="E20" t="s">
        <v>32</v>
      </c>
    </row>
    <row r="22" spans="1:5">
      <c r="A22" t="s">
        <v>36</v>
      </c>
      <c r="E22" t="s">
        <v>47</v>
      </c>
    </row>
    <row r="23" spans="1:5">
      <c r="A23" t="s">
        <v>8</v>
      </c>
      <c r="B23" s="13">
        <v>0.5</v>
      </c>
      <c r="E23">
        <v>0</v>
      </c>
    </row>
    <row r="24" spans="1:5">
      <c r="A24" s="14" t="s">
        <v>9</v>
      </c>
      <c r="B24" s="15">
        <v>0.75</v>
      </c>
      <c r="E24">
        <v>1</v>
      </c>
    </row>
    <row r="25" spans="1:5">
      <c r="A25" s="16" t="s">
        <v>25</v>
      </c>
      <c r="B25" s="15">
        <v>1</v>
      </c>
      <c r="E25">
        <v>2</v>
      </c>
    </row>
    <row r="26" spans="1:5">
      <c r="A26" s="16" t="s">
        <v>26</v>
      </c>
      <c r="B26" s="15">
        <v>1</v>
      </c>
      <c r="E26">
        <v>3</v>
      </c>
    </row>
    <row r="27" spans="1:5">
      <c r="A27" s="16" t="s">
        <v>180</v>
      </c>
      <c r="B27" s="116">
        <v>0.93</v>
      </c>
      <c r="E27" t="s">
        <v>48</v>
      </c>
    </row>
    <row r="28" spans="1:5">
      <c r="A28" s="16" t="s">
        <v>28</v>
      </c>
      <c r="B28" s="116">
        <v>0.875</v>
      </c>
    </row>
    <row r="29" spans="1:5">
      <c r="A29" s="16" t="s">
        <v>37</v>
      </c>
      <c r="B29" s="15">
        <v>0</v>
      </c>
    </row>
    <row r="30" spans="1:5">
      <c r="A30" s="14" t="s">
        <v>23</v>
      </c>
      <c r="B30" s="15">
        <v>0.25</v>
      </c>
    </row>
    <row r="31" spans="1:5">
      <c r="A31" s="14" t="s">
        <v>104</v>
      </c>
      <c r="B31" s="103">
        <v>1.1499999999999999</v>
      </c>
    </row>
    <row r="32" spans="1:5">
      <c r="A32" s="22" t="s">
        <v>55</v>
      </c>
    </row>
    <row r="33" spans="1:3">
      <c r="A33" t="s">
        <v>151</v>
      </c>
      <c r="B33" s="13">
        <v>1</v>
      </c>
    </row>
    <row r="34" spans="1:3">
      <c r="A34" t="s">
        <v>152</v>
      </c>
      <c r="B34" s="13">
        <v>0.95</v>
      </c>
    </row>
    <row r="35" spans="1:3">
      <c r="A35" t="s">
        <v>153</v>
      </c>
      <c r="B35" s="13">
        <v>0.85</v>
      </c>
    </row>
    <row r="36" spans="1:3">
      <c r="A36" t="s">
        <v>154</v>
      </c>
      <c r="B36" s="13">
        <v>0</v>
      </c>
    </row>
    <row r="38" spans="1:3">
      <c r="A38" s="1" t="s">
        <v>106</v>
      </c>
    </row>
    <row r="39" spans="1:3">
      <c r="A39" t="s">
        <v>91</v>
      </c>
      <c r="B39" s="15">
        <v>1</v>
      </c>
    </row>
    <row r="40" spans="1:3">
      <c r="A40" t="s">
        <v>45</v>
      </c>
      <c r="B40" s="15">
        <v>0.95</v>
      </c>
    </row>
    <row r="41" spans="1:3">
      <c r="A41" t="s">
        <v>46</v>
      </c>
      <c r="B41" s="116">
        <v>0.875</v>
      </c>
    </row>
    <row r="42" spans="1:3">
      <c r="A42" t="s">
        <v>92</v>
      </c>
      <c r="B42" s="116">
        <v>0.77500000000000002</v>
      </c>
    </row>
    <row r="43" spans="1:3">
      <c r="A43" t="s">
        <v>37</v>
      </c>
      <c r="B43" s="13">
        <v>0</v>
      </c>
    </row>
    <row r="44" spans="1:3">
      <c r="A44" s="3" t="s">
        <v>105</v>
      </c>
      <c r="B44" s="103">
        <v>1.1499999999999999</v>
      </c>
    </row>
    <row r="45" spans="1:3">
      <c r="A45" s="3" t="s">
        <v>107</v>
      </c>
      <c r="B45" s="13">
        <v>0.4</v>
      </c>
    </row>
    <row r="47" spans="1:3">
      <c r="A47" s="1" t="s">
        <v>108</v>
      </c>
    </row>
    <row r="48" spans="1:3">
      <c r="A48" t="s">
        <v>88</v>
      </c>
      <c r="C48" s="105">
        <v>0.45500000000000002</v>
      </c>
    </row>
    <row r="49" spans="1:3">
      <c r="A49" t="s">
        <v>90</v>
      </c>
      <c r="C49" s="105">
        <v>0.45500000000000002</v>
      </c>
    </row>
    <row r="50" spans="1:3">
      <c r="A50" t="s">
        <v>95</v>
      </c>
      <c r="C50" s="105">
        <v>1.4999999999999999E-2</v>
      </c>
    </row>
    <row r="51" spans="1:3">
      <c r="A51" s="229" t="s">
        <v>98</v>
      </c>
      <c r="B51" s="229"/>
      <c r="C51" s="13">
        <v>0.01</v>
      </c>
    </row>
    <row r="52" spans="1:3">
      <c r="A52" s="229" t="s">
        <v>113</v>
      </c>
      <c r="B52" s="229"/>
      <c r="C52" s="105">
        <v>5.0000000000000001E-3</v>
      </c>
    </row>
    <row r="53" spans="1:3">
      <c r="A53" t="s">
        <v>109</v>
      </c>
      <c r="C53" s="105">
        <v>1.4999999999999999E-2</v>
      </c>
    </row>
    <row r="54" spans="1:3">
      <c r="A54" t="s">
        <v>110</v>
      </c>
      <c r="C54" s="105">
        <v>1.4999999999999999E-2</v>
      </c>
    </row>
    <row r="55" spans="1:3">
      <c r="A55" t="s">
        <v>111</v>
      </c>
      <c r="C55" s="105">
        <v>1.4999999999999999E-2</v>
      </c>
    </row>
    <row r="56" spans="1:3">
      <c r="A56" t="s">
        <v>112</v>
      </c>
      <c r="C56" s="105">
        <v>1.4999999999999999E-2</v>
      </c>
    </row>
    <row r="57" spans="1:3">
      <c r="C57" s="105">
        <f>SUM(C48:C56)</f>
        <v>1</v>
      </c>
    </row>
    <row r="58" spans="1:3">
      <c r="A58" s="1" t="s">
        <v>109</v>
      </c>
    </row>
    <row r="59" spans="1:3">
      <c r="A59" t="s">
        <v>114</v>
      </c>
      <c r="B59">
        <v>0</v>
      </c>
      <c r="C59" s="13">
        <v>0</v>
      </c>
    </row>
    <row r="60" spans="1:3">
      <c r="B60">
        <v>1</v>
      </c>
      <c r="C60" s="105">
        <v>0.7</v>
      </c>
    </row>
    <row r="61" spans="1:3">
      <c r="B61">
        <v>2</v>
      </c>
      <c r="C61" s="105">
        <v>0.875</v>
      </c>
    </row>
    <row r="62" spans="1:3">
      <c r="B62">
        <v>3</v>
      </c>
      <c r="C62" s="13">
        <v>0.95</v>
      </c>
    </row>
    <row r="63" spans="1:3">
      <c r="B63" s="104" t="s">
        <v>48</v>
      </c>
      <c r="C63" s="13">
        <v>1</v>
      </c>
    </row>
    <row r="65" spans="1:2">
      <c r="A65" s="1" t="s">
        <v>124</v>
      </c>
    </row>
    <row r="66" spans="1:2">
      <c r="A66" t="s">
        <v>29</v>
      </c>
      <c r="B66" s="13">
        <v>0.05</v>
      </c>
    </row>
    <row r="67" spans="1:2">
      <c r="A67" t="s">
        <v>33</v>
      </c>
      <c r="B67" s="13">
        <v>0.05</v>
      </c>
    </row>
    <row r="68" spans="1:2">
      <c r="A68" t="s">
        <v>125</v>
      </c>
      <c r="B68" s="13">
        <v>0.05</v>
      </c>
    </row>
    <row r="69" spans="1:2">
      <c r="A69" t="s">
        <v>131</v>
      </c>
      <c r="B69" s="13">
        <v>0.02</v>
      </c>
    </row>
    <row r="70" spans="1:2">
      <c r="A70" t="s">
        <v>126</v>
      </c>
      <c r="B70" s="13">
        <v>0.02</v>
      </c>
    </row>
    <row r="71" spans="1:2">
      <c r="A71" t="s">
        <v>127</v>
      </c>
      <c r="B71" s="13">
        <v>0.03</v>
      </c>
    </row>
    <row r="72" spans="1:2">
      <c r="A72" t="s">
        <v>128</v>
      </c>
      <c r="B72" s="13">
        <v>0.03</v>
      </c>
    </row>
    <row r="73" spans="1:2">
      <c r="B73" s="13">
        <f>SUM(B66:B72)</f>
        <v>0.25</v>
      </c>
    </row>
    <row r="74" spans="1:2">
      <c r="A74" t="s">
        <v>24</v>
      </c>
      <c r="B74" s="13">
        <v>0.75</v>
      </c>
    </row>
    <row r="75" spans="1:2">
      <c r="A75" s="104">
        <v>0</v>
      </c>
      <c r="B75" s="13">
        <v>0</v>
      </c>
    </row>
    <row r="76" spans="1:2">
      <c r="A76" s="104">
        <v>1</v>
      </c>
      <c r="B76" s="13">
        <f>+B74-15%</f>
        <v>0.6</v>
      </c>
    </row>
    <row r="77" spans="1:2">
      <c r="A77" s="104">
        <v>2</v>
      </c>
      <c r="B77" s="13">
        <f>+B74-10%</f>
        <v>0.65</v>
      </c>
    </row>
    <row r="78" spans="1:2">
      <c r="A78" s="104">
        <v>3</v>
      </c>
      <c r="B78" s="13">
        <f>+B74-5%</f>
        <v>0.7</v>
      </c>
    </row>
    <row r="79" spans="1:2">
      <c r="A79" s="104" t="s">
        <v>48</v>
      </c>
      <c r="B79" s="13">
        <f>+B74</f>
        <v>0.75</v>
      </c>
    </row>
    <row r="80" spans="1:2">
      <c r="B80" s="13"/>
    </row>
    <row r="81" spans="1:2">
      <c r="A81" s="1" t="s">
        <v>143</v>
      </c>
    </row>
    <row r="82" spans="1:2">
      <c r="A82" t="s">
        <v>139</v>
      </c>
      <c r="B82">
        <v>4</v>
      </c>
    </row>
    <row r="83" spans="1:2">
      <c r="A83" t="s">
        <v>45</v>
      </c>
      <c r="B83">
        <v>2.5</v>
      </c>
    </row>
    <row r="84" spans="1:2">
      <c r="A84" t="s">
        <v>46</v>
      </c>
      <c r="B84">
        <v>0.8</v>
      </c>
    </row>
    <row r="85" spans="1:2">
      <c r="A85" t="s">
        <v>140</v>
      </c>
      <c r="B85">
        <v>1</v>
      </c>
    </row>
    <row r="86" spans="1:2">
      <c r="A86" t="s">
        <v>141</v>
      </c>
      <c r="B86">
        <v>1</v>
      </c>
    </row>
    <row r="87" spans="1:2">
      <c r="A87" t="s">
        <v>142</v>
      </c>
      <c r="B87">
        <v>0.2</v>
      </c>
    </row>
    <row r="88" spans="1:2">
      <c r="A88" t="s">
        <v>144</v>
      </c>
      <c r="B88" s="105">
        <v>1</v>
      </c>
    </row>
    <row r="89" spans="1:2">
      <c r="A89" t="s">
        <v>145</v>
      </c>
      <c r="B89" s="105">
        <v>0</v>
      </c>
    </row>
    <row r="90" spans="1:2">
      <c r="A90" t="s">
        <v>146</v>
      </c>
      <c r="B90" s="13">
        <v>0</v>
      </c>
    </row>
    <row r="92" spans="1:2">
      <c r="A92" s="1" t="s">
        <v>138</v>
      </c>
    </row>
    <row r="93" spans="1:2">
      <c r="A93" t="s">
        <v>147</v>
      </c>
    </row>
    <row r="94" spans="1:2">
      <c r="A94" t="s">
        <v>148</v>
      </c>
    </row>
    <row r="95" spans="1:2">
      <c r="A95" t="s">
        <v>224</v>
      </c>
    </row>
    <row r="96" spans="1:2">
      <c r="A96" s="1" t="s">
        <v>158</v>
      </c>
    </row>
    <row r="97" spans="1:4">
      <c r="A97" t="s">
        <v>33</v>
      </c>
      <c r="B97" s="13">
        <v>0.03</v>
      </c>
    </row>
    <row r="98" spans="1:4">
      <c r="A98" t="s">
        <v>155</v>
      </c>
      <c r="B98" s="13">
        <v>0.15</v>
      </c>
    </row>
    <row r="99" spans="1:4">
      <c r="A99" t="s">
        <v>159</v>
      </c>
      <c r="B99" s="13">
        <v>0.03</v>
      </c>
    </row>
    <row r="100" spans="1:4">
      <c r="A100" t="s">
        <v>157</v>
      </c>
      <c r="B100" s="13">
        <v>0.26</v>
      </c>
    </row>
    <row r="101" spans="1:4">
      <c r="A101" t="s">
        <v>29</v>
      </c>
      <c r="B101" s="13">
        <v>0.5</v>
      </c>
    </row>
    <row r="102" spans="1:4">
      <c r="A102" t="s">
        <v>163</v>
      </c>
      <c r="B102" s="13">
        <v>0.03</v>
      </c>
    </row>
    <row r="103" spans="1:4">
      <c r="B103" s="13">
        <f>SUM(B97:B102)</f>
        <v>1</v>
      </c>
    </row>
    <row r="104" spans="1:4">
      <c r="A104" s="1" t="s">
        <v>185</v>
      </c>
    </row>
    <row r="105" spans="1:4">
      <c r="A105" t="s">
        <v>170</v>
      </c>
      <c r="C105" s="114">
        <v>5000000</v>
      </c>
      <c r="D105" s="13">
        <v>0.05</v>
      </c>
    </row>
    <row r="106" spans="1:4">
      <c r="B106" s="114">
        <v>0</v>
      </c>
      <c r="C106" s="13">
        <v>0</v>
      </c>
      <c r="D106" s="13"/>
    </row>
    <row r="107" spans="1:4">
      <c r="B107" s="114">
        <f>+C105</f>
        <v>5000000</v>
      </c>
      <c r="C107" s="13">
        <f>+D105</f>
        <v>0.05</v>
      </c>
      <c r="D107" s="13"/>
    </row>
    <row r="108" spans="1:4">
      <c r="A108" t="s">
        <v>171</v>
      </c>
      <c r="C108" s="114">
        <v>10000000</v>
      </c>
      <c r="D108" s="105">
        <v>0.03</v>
      </c>
    </row>
    <row r="109" spans="1:4">
      <c r="B109" s="114">
        <v>0</v>
      </c>
      <c r="C109" s="13">
        <v>0</v>
      </c>
      <c r="D109" s="13"/>
    </row>
    <row r="110" spans="1:4">
      <c r="B110" s="114">
        <f>+C108</f>
        <v>10000000</v>
      </c>
      <c r="C110" s="13">
        <f>+D108</f>
        <v>0.03</v>
      </c>
      <c r="D110" s="13"/>
    </row>
    <row r="111" spans="1:4">
      <c r="A111" t="s">
        <v>172</v>
      </c>
      <c r="D111" s="105">
        <v>0.03</v>
      </c>
    </row>
    <row r="112" spans="1:4">
      <c r="A112" t="s">
        <v>173</v>
      </c>
    </row>
    <row r="113" spans="1:4">
      <c r="A113" t="s">
        <v>174</v>
      </c>
    </row>
    <row r="114" spans="1:4">
      <c r="A114" t="s">
        <v>186</v>
      </c>
      <c r="C114" s="114">
        <v>0</v>
      </c>
      <c r="D114" s="13">
        <v>0.5</v>
      </c>
    </row>
    <row r="115" spans="1:4">
      <c r="B115" s="114">
        <v>0</v>
      </c>
      <c r="C115" s="13">
        <f>+D114</f>
        <v>0.5</v>
      </c>
      <c r="D115" s="13"/>
    </row>
    <row r="116" spans="1:4">
      <c r="B116" s="114">
        <v>40000000</v>
      </c>
      <c r="C116" s="13">
        <v>0</v>
      </c>
      <c r="D116" s="13"/>
    </row>
    <row r="117" spans="1:4">
      <c r="A117" t="s">
        <v>187</v>
      </c>
      <c r="C117" s="13"/>
      <c r="D117" s="13">
        <v>0.39</v>
      </c>
    </row>
    <row r="118" spans="1:4">
      <c r="B118" s="114">
        <v>0</v>
      </c>
      <c r="C118" s="13"/>
      <c r="D118" s="13"/>
    </row>
    <row r="119" spans="1:4">
      <c r="B119" s="114">
        <v>95000000</v>
      </c>
      <c r="C119" s="13">
        <v>0</v>
      </c>
      <c r="D119" s="13"/>
    </row>
    <row r="120" spans="1:4">
      <c r="D120" s="105">
        <f>SUM(D105:D117)</f>
        <v>1</v>
      </c>
    </row>
    <row r="121" spans="1:4">
      <c r="A121" t="s">
        <v>178</v>
      </c>
      <c r="C121">
        <v>3850000</v>
      </c>
    </row>
    <row r="123" spans="1:4">
      <c r="A123" s="1" t="s">
        <v>227</v>
      </c>
    </row>
    <row r="124" spans="1:4">
      <c r="A124" s="126" t="s">
        <v>229</v>
      </c>
    </row>
    <row r="125" spans="1:4">
      <c r="A125" s="126">
        <v>1</v>
      </c>
    </row>
    <row r="126" spans="1:4">
      <c r="A126" s="126">
        <v>2</v>
      </c>
    </row>
    <row r="127" spans="1:4">
      <c r="A127" s="126" t="s">
        <v>228</v>
      </c>
    </row>
  </sheetData>
  <mergeCells count="2">
    <mergeCell ref="A52:B52"/>
    <mergeCell ref="A51:B5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opLeftCell="A4" zoomScale="120" zoomScaleNormal="120" workbookViewId="0">
      <pane ySplit="1440" activePane="bottomLeft"/>
      <selection activeCell="X1" sqref="X1:X1048576"/>
      <selection pane="bottomLeft" activeCell="C7" sqref="C7:E7"/>
    </sheetView>
  </sheetViews>
  <sheetFormatPr baseColWidth="10" defaultRowHeight="15"/>
  <cols>
    <col min="1" max="1" width="25.140625" customWidth="1"/>
    <col min="2" max="2" width="25.28515625" customWidth="1"/>
    <col min="3" max="3" width="24.7109375" customWidth="1"/>
    <col min="4" max="4" width="24.28515625" customWidth="1"/>
    <col min="5" max="5" width="24.7109375" customWidth="1"/>
    <col min="6" max="6" width="21.7109375" customWidth="1"/>
    <col min="7" max="7" width="8.28515625" customWidth="1"/>
    <col min="8" max="8" width="14.42578125" customWidth="1"/>
    <col min="9" max="9" width="8.42578125" customWidth="1"/>
    <col min="10" max="10" width="4.140625" customWidth="1"/>
    <col min="11" max="11" width="5" customWidth="1"/>
    <col min="12" max="13" width="4.140625" customWidth="1"/>
    <col min="14" max="14" width="4.85546875" customWidth="1"/>
    <col min="15" max="15" width="4.140625" customWidth="1"/>
    <col min="16" max="16" width="5.42578125" customWidth="1"/>
    <col min="17" max="17" width="9.42578125" customWidth="1"/>
    <col min="18" max="18" width="6" customWidth="1"/>
    <col min="19" max="19" width="8.140625" customWidth="1"/>
    <col min="20" max="20" width="7.42578125" customWidth="1"/>
    <col min="21" max="21" width="10.28515625" customWidth="1"/>
    <col min="22" max="22" width="6.7109375" customWidth="1"/>
    <col min="23" max="23" width="27.85546875" bestFit="1" customWidth="1"/>
    <col min="25" max="25" width="11.85546875" bestFit="1" customWidth="1"/>
  </cols>
  <sheetData>
    <row r="1" spans="1:24" ht="23.25">
      <c r="F1" s="230" t="s">
        <v>38</v>
      </c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18"/>
    </row>
    <row r="2" spans="1:24" ht="21">
      <c r="F2" s="231" t="s">
        <v>83</v>
      </c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17"/>
    </row>
    <row r="3" spans="1:24">
      <c r="F3" s="233" t="s">
        <v>0</v>
      </c>
      <c r="G3" s="234"/>
      <c r="H3" s="12">
        <v>52</v>
      </c>
      <c r="I3" s="2"/>
    </row>
    <row r="4" spans="1:24">
      <c r="F4" s="11" t="s">
        <v>1</v>
      </c>
      <c r="G4" s="92"/>
      <c r="H4" s="235" t="s">
        <v>2</v>
      </c>
      <c r="I4" s="236"/>
      <c r="J4" s="236"/>
      <c r="K4" s="236"/>
      <c r="L4" s="236"/>
      <c r="M4" s="236"/>
      <c r="N4" s="236"/>
      <c r="O4" s="237"/>
      <c r="P4" s="8"/>
      <c r="Q4" s="25"/>
      <c r="R4" s="8"/>
      <c r="S4" s="8"/>
      <c r="T4" s="8"/>
      <c r="U4" s="238" t="s">
        <v>177</v>
      </c>
      <c r="V4" s="238"/>
      <c r="W4" s="115">
        <f>'Opciones y fórmulas'!B82*IF(EXACT(I23,'Opciones y fórmulas'!E27),4,I23)+'Opciones y fórmulas'!B83*IF(EXACT(I24,'Opciones y fórmulas'!E27),4,I24)+'Opciones y fórmulas'!B84*IF(EXACT(I25,'Opciones y fórmulas'!E27),4,I25)+'Opciones y fórmulas'!B82*IF(EXACT(N23,'Opciones y fórmulas'!E27),4,N23)+'Opciones y fórmulas'!B83*IF(EXACT(N24,'Opciones y fórmulas'!E27),4,N24)+'Opciones y fórmulas'!B84*IF(EXACT(N25,'Opciones y fórmulas'!E27),4,N25)+'Opciones y fórmulas'!B86*IF(EXACT(U24,'Opciones y fórmulas'!E27),4,U24)+'Opciones y fórmulas'!B87*IF(EXACT(U25,'Opciones y fórmulas'!E27),4,U25)+'Opciones y fórmulas'!B85*IF(EXACT(Q24,'Opciones y fórmulas'!E27),4,Q24)</f>
        <v>20.399999999999999</v>
      </c>
    </row>
    <row r="5" spans="1:24">
      <c r="F5" s="233" t="s">
        <v>84</v>
      </c>
      <c r="G5" s="234"/>
      <c r="H5" s="239" t="s">
        <v>87</v>
      </c>
      <c r="I5" s="240"/>
      <c r="J5" s="240"/>
      <c r="K5" s="240"/>
      <c r="L5" s="240"/>
      <c r="M5" s="240"/>
      <c r="N5" s="240"/>
      <c r="O5" s="240"/>
      <c r="P5" s="4"/>
      <c r="Q5" s="4"/>
      <c r="R5" s="4"/>
      <c r="W5" s="106"/>
    </row>
    <row r="6" spans="1:24" ht="15.75" thickBot="1"/>
    <row r="7" spans="1:24" ht="60.75" thickBot="1">
      <c r="A7" s="73" t="s">
        <v>70</v>
      </c>
      <c r="B7" s="73" t="s">
        <v>71</v>
      </c>
      <c r="C7" s="73" t="s">
        <v>72</v>
      </c>
      <c r="D7" s="74" t="s">
        <v>75</v>
      </c>
      <c r="E7" s="73" t="s">
        <v>76</v>
      </c>
      <c r="F7" s="85" t="s">
        <v>6</v>
      </c>
      <c r="G7" s="84" t="s">
        <v>34</v>
      </c>
      <c r="H7" s="241" t="s">
        <v>7</v>
      </c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3"/>
      <c r="W7" s="84" t="s">
        <v>49</v>
      </c>
      <c r="X7" s="9" t="s">
        <v>53</v>
      </c>
    </row>
    <row r="8" spans="1:24" ht="15.75" customHeight="1" thickBot="1">
      <c r="A8" s="244"/>
      <c r="B8" s="245"/>
      <c r="C8" s="245"/>
      <c r="D8" s="248"/>
      <c r="E8" s="251"/>
      <c r="F8" s="252" t="s">
        <v>118</v>
      </c>
      <c r="G8" s="255">
        <f>IF(EXACT(H5,'Opciones y fórmulas'!A2),10,IF(EXACT(H5,'Opciones y fórmulas'!A3),10,IF(EXACT(H5,'Opciones y fórmulas'!A4),5,IF(EXACT(H5,'Opciones y fórmulas'!A5),10,5))))</f>
        <v>10</v>
      </c>
      <c r="H8" s="258" t="s">
        <v>97</v>
      </c>
      <c r="I8" s="259"/>
      <c r="J8" s="259"/>
      <c r="K8" s="259"/>
      <c r="L8" s="259"/>
      <c r="M8" s="259"/>
      <c r="N8" s="259"/>
      <c r="O8" s="259"/>
      <c r="P8" s="260"/>
      <c r="Q8" s="258" t="s">
        <v>96</v>
      </c>
      <c r="R8" s="259"/>
      <c r="S8" s="259"/>
      <c r="T8" s="259"/>
      <c r="U8" s="259"/>
      <c r="V8" s="260"/>
      <c r="W8" s="317">
        <f>G8*((IF(EXACT(I10,'Opciones y fórmulas'!A25), 'Opciones y fórmulas'!B25, IF(EXACT(I10,'Opciones y fórmulas'!A26), 'Opciones y fórmulas'!B26,IF(EXACT(I10,'Opciones y fórmulas'!A27),'Opciones y fórmulas'!B27, IF(EXACT(I10,'Opciones y fórmulas'!A28),'Opciones y fórmulas'!B28,0))))*'Opciones y fórmulas'!B24+(IF((L13*'Opciones y fórmulas'!B25+'Instrumento JII'!M13*'Opciones y fórmulas'!B26+'Instrumento JII'!N13*'Opciones y fórmulas'!B27+'Instrumento JII'!O13*'Opciones y fórmulas'!B28)&gt;'Opciones y fórmulas'!B31,1,(L13*'Opciones y fórmulas'!B25+'Instrumento JII'!M13*'Opciones y fórmulas'!B26+'Instrumento JII'!N13*'Opciones y fórmulas'!B27+'Instrumento JII'!O13*'Opciones y fórmulas'!B28)/'Opciones y fórmulas'!B31))*'Opciones y fórmulas'!B30)*'Opciones y fórmulas'!C48+(IF((L11*'Opciones y fórmulas'!B39+'Instrumento JII'!M11*'Opciones y fórmulas'!B40+'Instrumento JII'!N11*'Opciones y fórmulas'!B41+'Instrumento JII'!O11*'Opciones y fórmulas'!B42)&gt;'Opciones y fórmulas'!B44,1,(L11*'Opciones y fórmulas'!B39+'Instrumento JII'!M11*'Opciones y fórmulas'!B40+'Instrumento JII'!N11*'Opciones y fórmulas'!B41+'Instrumento JII'!O11*'Opciones y fórmulas'!B42)/'Instrumento JII'!B58))*'Opciones y fórmulas'!C49+IF(EXACT(I14,'Opciones y fórmulas'!E19),1,0)*'Opciones y fórmulas'!C50+IF(EXACT(L14,'Opciones y fórmulas'!E19),1,0)*'Opciones y fórmulas'!C51+IF(EXACT(P14,'Opciones y fórmulas'!E19),1,0)*'Opciones y fórmulas'!C52+IF(EXACT(V12,'Opciones y fórmulas'!B60),'Opciones y fórmulas'!C60,IF(EXACT(V12,'Opciones y fórmulas'!B61),'Opciones y fórmulas'!C61,IF(EXACT(V12,'Opciones y fórmulas'!B62),'Opciones y fórmulas'!C62,IF(EXACT(V12,'Opciones y fórmulas'!B63),'Opciones y fórmulas'!C63,'Opciones y fórmulas'!C59))))*'Opciones y fórmulas'!C53+IF(EXACT(R10,'Opciones y fórmulas'!E19),'Opciones y fórmulas'!C54,0)+IF(EXACT(T10,'Opciones y fórmulas'!E19),'Opciones y fórmulas'!C55,0)+IF(EXACT(V10,'Opciones y fórmulas'!E19),'Opciones y fórmulas'!C56,0))</f>
        <v>10</v>
      </c>
      <c r="X8" s="261">
        <f>+W8+W15+W17+W20+W27+W30+W35</f>
        <v>96.1</v>
      </c>
    </row>
    <row r="9" spans="1:24" ht="28.5" customHeight="1" thickBot="1">
      <c r="A9" s="244"/>
      <c r="B9" s="246"/>
      <c r="C9" s="246"/>
      <c r="D9" s="249"/>
      <c r="E9" s="251"/>
      <c r="F9" s="253"/>
      <c r="G9" s="256"/>
      <c r="H9" s="264" t="s">
        <v>88</v>
      </c>
      <c r="I9" s="265"/>
      <c r="J9" s="266" t="s">
        <v>100</v>
      </c>
      <c r="K9" s="267"/>
      <c r="L9" s="267"/>
      <c r="M9" s="267"/>
      <c r="N9" s="267"/>
      <c r="O9" s="267"/>
      <c r="P9" s="268"/>
      <c r="Q9" s="269" t="s">
        <v>94</v>
      </c>
      <c r="R9" s="270"/>
      <c r="S9" s="270"/>
      <c r="T9" s="270"/>
      <c r="U9" s="270"/>
      <c r="V9" s="271"/>
      <c r="W9" s="318"/>
      <c r="X9" s="262"/>
    </row>
    <row r="10" spans="1:24" ht="22.5" customHeight="1">
      <c r="A10" s="244"/>
      <c r="B10" s="246"/>
      <c r="C10" s="246"/>
      <c r="D10" s="249"/>
      <c r="E10" s="251"/>
      <c r="F10" s="253"/>
      <c r="G10" s="256"/>
      <c r="H10" s="272" t="s">
        <v>9</v>
      </c>
      <c r="I10" s="274" t="s">
        <v>25</v>
      </c>
      <c r="J10" s="276" t="s">
        <v>93</v>
      </c>
      <c r="K10" s="277"/>
      <c r="L10" s="96" t="s">
        <v>91</v>
      </c>
      <c r="M10" s="96" t="s">
        <v>45</v>
      </c>
      <c r="N10" s="96" t="s">
        <v>46</v>
      </c>
      <c r="O10" s="96" t="s">
        <v>92</v>
      </c>
      <c r="P10" s="97" t="s">
        <v>37</v>
      </c>
      <c r="Q10" s="278" t="s">
        <v>115</v>
      </c>
      <c r="R10" s="280" t="s">
        <v>31</v>
      </c>
      <c r="S10" s="278" t="s">
        <v>116</v>
      </c>
      <c r="T10" s="280" t="s">
        <v>31</v>
      </c>
      <c r="U10" s="278" t="s">
        <v>117</v>
      </c>
      <c r="V10" s="280" t="s">
        <v>31</v>
      </c>
      <c r="W10" s="318"/>
      <c r="X10" s="262"/>
    </row>
    <row r="11" spans="1:24" ht="15.75" customHeight="1" thickBot="1">
      <c r="A11" s="244"/>
      <c r="B11" s="246"/>
      <c r="C11" s="246"/>
      <c r="D11" s="249"/>
      <c r="E11" s="251"/>
      <c r="F11" s="253"/>
      <c r="G11" s="256"/>
      <c r="H11" s="273"/>
      <c r="I11" s="275"/>
      <c r="J11" s="282">
        <f>SUM(L11:P11)</f>
        <v>5</v>
      </c>
      <c r="K11" s="283"/>
      <c r="L11" s="101">
        <v>3</v>
      </c>
      <c r="M11" s="101">
        <v>0</v>
      </c>
      <c r="N11" s="101">
        <v>1</v>
      </c>
      <c r="O11" s="101">
        <v>0</v>
      </c>
      <c r="P11" s="102">
        <v>1</v>
      </c>
      <c r="Q11" s="279"/>
      <c r="R11" s="281"/>
      <c r="S11" s="279"/>
      <c r="T11" s="281"/>
      <c r="U11" s="279"/>
      <c r="V11" s="281"/>
      <c r="W11" s="318"/>
      <c r="X11" s="262"/>
    </row>
    <row r="12" spans="1:24" ht="15" customHeight="1">
      <c r="A12" s="244"/>
      <c r="B12" s="246"/>
      <c r="C12" s="246"/>
      <c r="D12" s="249"/>
      <c r="E12" s="251"/>
      <c r="F12" s="253"/>
      <c r="G12" s="256"/>
      <c r="H12" s="284" t="s">
        <v>89</v>
      </c>
      <c r="I12" s="93" t="s">
        <v>24</v>
      </c>
      <c r="J12" s="285" t="s">
        <v>99</v>
      </c>
      <c r="K12" s="286"/>
      <c r="L12" s="94" t="s">
        <v>25</v>
      </c>
      <c r="M12" s="94" t="s">
        <v>26</v>
      </c>
      <c r="N12" s="94" t="s">
        <v>27</v>
      </c>
      <c r="O12" s="94" t="s">
        <v>28</v>
      </c>
      <c r="P12" s="95" t="s">
        <v>37</v>
      </c>
      <c r="Q12" s="289" t="s">
        <v>103</v>
      </c>
      <c r="R12" s="290"/>
      <c r="S12" s="290"/>
      <c r="T12" s="290"/>
      <c r="U12" s="291"/>
      <c r="V12" s="298" t="s">
        <v>48</v>
      </c>
      <c r="W12" s="318"/>
      <c r="X12" s="262"/>
    </row>
    <row r="13" spans="1:24" ht="21" customHeight="1" thickBot="1">
      <c r="A13" s="244"/>
      <c r="B13" s="246"/>
      <c r="C13" s="246"/>
      <c r="D13" s="249"/>
      <c r="E13" s="251"/>
      <c r="F13" s="253"/>
      <c r="G13" s="256"/>
      <c r="H13" s="273"/>
      <c r="I13" s="100">
        <f>SUM(L13:P13)</f>
        <v>5</v>
      </c>
      <c r="J13" s="287"/>
      <c r="K13" s="288"/>
      <c r="L13" s="98">
        <v>2</v>
      </c>
      <c r="M13" s="98">
        <v>0</v>
      </c>
      <c r="N13" s="98">
        <v>1</v>
      </c>
      <c r="O13" s="98">
        <v>1</v>
      </c>
      <c r="P13" s="99">
        <v>1</v>
      </c>
      <c r="Q13" s="292"/>
      <c r="R13" s="293"/>
      <c r="S13" s="293"/>
      <c r="T13" s="293"/>
      <c r="U13" s="294"/>
      <c r="V13" s="299"/>
      <c r="W13" s="318"/>
      <c r="X13" s="262"/>
    </row>
    <row r="14" spans="1:24" ht="50.25" customHeight="1" thickBot="1">
      <c r="A14" s="244"/>
      <c r="B14" s="246"/>
      <c r="C14" s="246"/>
      <c r="D14" s="249"/>
      <c r="E14" s="251"/>
      <c r="F14" s="254"/>
      <c r="G14" s="257"/>
      <c r="H14" s="10" t="s">
        <v>101</v>
      </c>
      <c r="I14" s="100" t="s">
        <v>31</v>
      </c>
      <c r="J14" s="301" t="s">
        <v>98</v>
      </c>
      <c r="K14" s="302"/>
      <c r="L14" s="100" t="s">
        <v>31</v>
      </c>
      <c r="M14" s="311" t="s">
        <v>102</v>
      </c>
      <c r="N14" s="312"/>
      <c r="O14" s="313"/>
      <c r="P14" s="100" t="s">
        <v>31</v>
      </c>
      <c r="Q14" s="295"/>
      <c r="R14" s="296"/>
      <c r="S14" s="296"/>
      <c r="T14" s="296"/>
      <c r="U14" s="297"/>
      <c r="V14" s="300"/>
      <c r="W14" s="319"/>
      <c r="X14" s="262"/>
    </row>
    <row r="15" spans="1:24" ht="84.75" customHeight="1" thickBot="1">
      <c r="A15" s="244"/>
      <c r="B15" s="247"/>
      <c r="C15" s="247"/>
      <c r="D15" s="250"/>
      <c r="E15" s="251"/>
      <c r="F15" s="314" t="s">
        <v>119</v>
      </c>
      <c r="G15" s="255">
        <f>IF(EXACT(H5,'Opciones y fórmulas'!A2),10,IF(EXACT(H5,'Opciones y fórmulas'!A3),10,IF(EXACT(H5,'Opciones y fórmulas'!A4),10,IF(EXACT(H5,'Opciones y fórmulas'!A5),10,5))))</f>
        <v>10</v>
      </c>
      <c r="H15" s="108" t="s">
        <v>132</v>
      </c>
      <c r="I15" s="107" t="s">
        <v>48</v>
      </c>
      <c r="J15" s="258" t="s">
        <v>129</v>
      </c>
      <c r="K15" s="259"/>
      <c r="L15" s="316"/>
      <c r="M15" s="308" t="s">
        <v>31</v>
      </c>
      <c r="N15" s="309"/>
      <c r="O15" s="303" t="s">
        <v>123</v>
      </c>
      <c r="P15" s="304"/>
      <c r="Q15" s="109" t="s">
        <v>31</v>
      </c>
      <c r="R15" s="303" t="s">
        <v>130</v>
      </c>
      <c r="S15" s="304"/>
      <c r="T15" s="110" t="s">
        <v>31</v>
      </c>
      <c r="U15" s="108" t="s">
        <v>133</v>
      </c>
      <c r="V15" s="110" t="s">
        <v>31</v>
      </c>
      <c r="W15" s="305">
        <f>(IF(EXACT(I15,'Opciones y fórmulas'!A75),'Opciones y fórmulas'!B75,0)+IF(EXACT(I15,'Opciones y fórmulas'!A76),'Opciones y fórmulas'!B76,0)+IF(EXACT(I15,'Opciones y fórmulas'!A77),'Opciones y fórmulas'!B77,0)+IF(EXACT(I15,'Opciones y fórmulas'!A78),'Opciones y fórmulas'!B78,0)+IF(EXACT(I15,'Opciones y fórmulas'!A79),'Opciones y fórmulas'!B79,0)+IF(EXACT(I16,'Opciones y fórmulas'!E19),'Opciones y fórmulas'!B66,0)+IF(EXACT(M16,'Opciones y fórmulas'!E19),'Opciones y fórmulas'!B67,0)+IF(EXACT(S16,'Opciones y fórmulas'!E19),'Opciones y fórmulas'!B68,0)+IF(EXACT(M15,'Opciones y fórmulas'!E19),'Opciones y fórmulas'!B71,0)+IF(EXACT(Q15,'Opciones y fórmulas'!E19),'Opciones y fórmulas'!B70,0)+IF(EXACT(T15,'Opciones y fórmulas'!E19),'Opciones y fórmulas'!B72,0)+IF(EXACT(V15,'Opciones y fórmulas'!E19),'Opciones y fórmulas'!B69,0))*G15</f>
        <v>10.000000000000002</v>
      </c>
      <c r="X15" s="262"/>
    </row>
    <row r="16" spans="1:24" ht="65.25" customHeight="1" thickBot="1">
      <c r="A16" s="78"/>
      <c r="B16" s="78"/>
      <c r="C16" s="78"/>
      <c r="D16" s="90"/>
      <c r="E16" s="78"/>
      <c r="F16" s="315"/>
      <c r="G16" s="257"/>
      <c r="H16" s="108" t="s">
        <v>122</v>
      </c>
      <c r="I16" s="107" t="s">
        <v>31</v>
      </c>
      <c r="J16" s="303" t="s">
        <v>121</v>
      </c>
      <c r="K16" s="307"/>
      <c r="L16" s="307"/>
      <c r="M16" s="308" t="s">
        <v>31</v>
      </c>
      <c r="N16" s="309"/>
      <c r="O16" s="303" t="s">
        <v>120</v>
      </c>
      <c r="P16" s="307"/>
      <c r="Q16" s="307"/>
      <c r="R16" s="304"/>
      <c r="S16" s="310" t="s">
        <v>31</v>
      </c>
      <c r="T16" s="310"/>
      <c r="U16" s="310"/>
      <c r="V16" s="309"/>
      <c r="W16" s="306"/>
      <c r="X16" s="262"/>
    </row>
    <row r="17" spans="1:25" ht="16.5" customHeight="1" thickBot="1">
      <c r="A17" s="340"/>
      <c r="B17" s="341"/>
      <c r="C17" s="340"/>
      <c r="D17" s="344"/>
      <c r="E17" s="345"/>
      <c r="F17" s="337" t="s">
        <v>135</v>
      </c>
      <c r="G17" s="255">
        <f>IF(EXACT(H5,'Opciones y fórmulas'!A2),30,IF(EXACT(H5,'Opciones y fórmulas'!A3),30,IF(EXACT(H5,'Opciones y fórmulas'!A4),30,IF(EXACT(H5,'Opciones y fórmulas'!A5),30,15))))</f>
        <v>30</v>
      </c>
      <c r="H17" s="320" t="s">
        <v>134</v>
      </c>
      <c r="I17" s="321"/>
      <c r="J17" s="322"/>
      <c r="K17" s="322"/>
      <c r="L17" s="323"/>
      <c r="M17" s="323"/>
      <c r="N17" s="323"/>
      <c r="O17" s="323"/>
      <c r="P17" s="323"/>
      <c r="Q17" s="259"/>
      <c r="R17" s="259"/>
      <c r="S17" s="259"/>
      <c r="T17" s="259"/>
      <c r="U17" s="259"/>
      <c r="V17" s="260"/>
      <c r="W17" s="324">
        <f>+R18</f>
        <v>30</v>
      </c>
      <c r="X17" s="262"/>
    </row>
    <row r="18" spans="1:25" ht="16.5" customHeight="1">
      <c r="A18" s="340"/>
      <c r="B18" s="342"/>
      <c r="C18" s="340"/>
      <c r="D18" s="344"/>
      <c r="E18" s="345"/>
      <c r="F18" s="338"/>
      <c r="G18" s="256"/>
      <c r="H18" s="266" t="s">
        <v>136</v>
      </c>
      <c r="I18" s="267"/>
      <c r="J18" s="267"/>
      <c r="K18" s="267"/>
      <c r="L18" s="267"/>
      <c r="M18" s="267"/>
      <c r="N18" s="267"/>
      <c r="O18" s="267"/>
      <c r="P18" s="267"/>
      <c r="Q18" s="327"/>
      <c r="R18" s="331">
        <v>30</v>
      </c>
      <c r="S18" s="332"/>
      <c r="T18" s="332"/>
      <c r="U18" s="332"/>
      <c r="V18" s="333"/>
      <c r="W18" s="325"/>
      <c r="X18" s="262"/>
      <c r="Y18" s="24">
        <f>+W17/G17</f>
        <v>1</v>
      </c>
    </row>
    <row r="19" spans="1:25" ht="83.1" customHeight="1" thickBot="1">
      <c r="A19" s="340"/>
      <c r="B19" s="343"/>
      <c r="C19" s="340"/>
      <c r="D19" s="344"/>
      <c r="E19" s="345"/>
      <c r="F19" s="339"/>
      <c r="G19" s="257"/>
      <c r="H19" s="328"/>
      <c r="I19" s="329"/>
      <c r="J19" s="329"/>
      <c r="K19" s="329"/>
      <c r="L19" s="329"/>
      <c r="M19" s="329"/>
      <c r="N19" s="329"/>
      <c r="O19" s="329"/>
      <c r="P19" s="329"/>
      <c r="Q19" s="330"/>
      <c r="R19" s="334"/>
      <c r="S19" s="335"/>
      <c r="T19" s="335"/>
      <c r="U19" s="335"/>
      <c r="V19" s="336"/>
      <c r="W19" s="326"/>
      <c r="X19" s="262"/>
    </row>
    <row r="20" spans="1:25" ht="15" customHeight="1" thickBot="1">
      <c r="A20" s="244"/>
      <c r="B20" s="244"/>
      <c r="C20" s="244"/>
      <c r="D20" s="251"/>
      <c r="E20" s="251"/>
      <c r="F20" s="252" t="s">
        <v>137</v>
      </c>
      <c r="G20" s="255">
        <f>IF(EXACT(H5,'Opciones y fórmulas'!A2),20,IF(EXACT(H5,'Opciones y fórmulas'!A3),20,IF(EXACT(H5,'Opciones y fórmulas'!A4),20,IF(EXACT(H5,'Opciones y fórmulas'!A5),20,15))))</f>
        <v>20</v>
      </c>
      <c r="H20" s="258" t="s">
        <v>54</v>
      </c>
      <c r="I20" s="259"/>
      <c r="J20" s="259"/>
      <c r="K20" s="259"/>
      <c r="L20" s="259"/>
      <c r="M20" s="259"/>
      <c r="N20" s="259"/>
      <c r="O20" s="259"/>
      <c r="P20" s="259"/>
      <c r="Q20" s="259"/>
      <c r="R20" s="316"/>
      <c r="S20" s="346" t="s">
        <v>138</v>
      </c>
      <c r="T20" s="347"/>
      <c r="U20" s="348" t="s">
        <v>147</v>
      </c>
      <c r="V20" s="349"/>
      <c r="W20" s="305">
        <f>IF(GESTEP(W4,20),1,(0.3/15.5)*W4+(9.5/15.5))*G20*('Opciones y fórmulas'!B88+IF(EXACT(U20,'Opciones y fórmulas'!A93),'Opciones y fórmulas'!B89)+IF(EXACT(S26,'Opciones y fórmulas'!E20),'Opciones y fórmulas'!B90))</f>
        <v>20</v>
      </c>
      <c r="X20" s="262"/>
      <c r="Y20">
        <v>20</v>
      </c>
    </row>
    <row r="21" spans="1:25" ht="15.75" customHeight="1" thickBot="1">
      <c r="A21" s="244"/>
      <c r="B21" s="244"/>
      <c r="C21" s="244"/>
      <c r="D21" s="251"/>
      <c r="E21" s="251"/>
      <c r="F21" s="253"/>
      <c r="G21" s="256"/>
      <c r="H21" s="350" t="s">
        <v>39</v>
      </c>
      <c r="I21" s="351"/>
      <c r="J21" s="352" t="s">
        <v>40</v>
      </c>
      <c r="K21" s="353"/>
      <c r="L21" s="353"/>
      <c r="M21" s="353"/>
      <c r="N21" s="353"/>
      <c r="O21" s="353"/>
      <c r="P21" s="354"/>
      <c r="Q21" s="350" t="s">
        <v>41</v>
      </c>
      <c r="R21" s="351"/>
      <c r="S21" s="350" t="s">
        <v>42</v>
      </c>
      <c r="T21" s="355"/>
      <c r="U21" s="355"/>
      <c r="V21" s="351"/>
      <c r="W21" s="390"/>
      <c r="X21" s="262"/>
      <c r="Y21">
        <f>(0.3/15.5)*Y20+(9.5/15.5)</f>
        <v>1</v>
      </c>
    </row>
    <row r="22" spans="1:25" ht="15.75" customHeight="1" thickBot="1">
      <c r="A22" s="244"/>
      <c r="B22" s="244"/>
      <c r="C22" s="244"/>
      <c r="D22" s="251"/>
      <c r="E22" s="251"/>
      <c r="F22" s="253"/>
      <c r="G22" s="256"/>
      <c r="H22" s="19" t="s">
        <v>43</v>
      </c>
      <c r="I22" s="20" t="s">
        <v>24</v>
      </c>
      <c r="J22" s="408" t="s">
        <v>43</v>
      </c>
      <c r="K22" s="409"/>
      <c r="L22" s="409"/>
      <c r="M22" s="410"/>
      <c r="N22" s="411" t="s">
        <v>24</v>
      </c>
      <c r="O22" s="412"/>
      <c r="P22" s="412"/>
      <c r="Q22" s="413" t="s">
        <v>24</v>
      </c>
      <c r="R22" s="414"/>
      <c r="S22" s="413" t="s">
        <v>43</v>
      </c>
      <c r="T22" s="414"/>
      <c r="U22" s="418" t="s">
        <v>24</v>
      </c>
      <c r="V22" s="419"/>
      <c r="W22" s="390"/>
      <c r="X22" s="262"/>
    </row>
    <row r="23" spans="1:25" ht="15.75" customHeight="1" thickBot="1">
      <c r="A23" s="244"/>
      <c r="B23" s="244"/>
      <c r="C23" s="244"/>
      <c r="D23" s="251"/>
      <c r="E23" s="251"/>
      <c r="F23" s="253"/>
      <c r="G23" s="256"/>
      <c r="H23" s="86" t="s">
        <v>44</v>
      </c>
      <c r="I23" s="21">
        <v>2</v>
      </c>
      <c r="J23" s="422" t="s">
        <v>44</v>
      </c>
      <c r="K23" s="423"/>
      <c r="L23" s="423"/>
      <c r="M23" s="424"/>
      <c r="N23" s="425">
        <v>2</v>
      </c>
      <c r="O23" s="426"/>
      <c r="P23" s="427"/>
      <c r="Q23" s="415"/>
      <c r="R23" s="416"/>
      <c r="S23" s="417"/>
      <c r="T23" s="416"/>
      <c r="U23" s="420"/>
      <c r="V23" s="421"/>
      <c r="W23" s="390"/>
      <c r="X23" s="262"/>
    </row>
    <row r="24" spans="1:25" ht="15" customHeight="1">
      <c r="A24" s="244"/>
      <c r="B24" s="244"/>
      <c r="C24" s="244"/>
      <c r="D24" s="251"/>
      <c r="E24" s="251"/>
      <c r="F24" s="253"/>
      <c r="G24" s="256"/>
      <c r="H24" s="81" t="s">
        <v>45</v>
      </c>
      <c r="I24" s="21">
        <v>0</v>
      </c>
      <c r="J24" s="356" t="s">
        <v>45</v>
      </c>
      <c r="K24" s="357"/>
      <c r="L24" s="357"/>
      <c r="M24" s="358"/>
      <c r="N24" s="359">
        <v>0</v>
      </c>
      <c r="O24" s="360"/>
      <c r="P24" s="361"/>
      <c r="Q24" s="362">
        <v>2</v>
      </c>
      <c r="R24" s="363"/>
      <c r="S24" s="366" t="s">
        <v>45</v>
      </c>
      <c r="T24" s="367"/>
      <c r="U24" s="368">
        <v>2</v>
      </c>
      <c r="V24" s="369"/>
      <c r="W24" s="390"/>
      <c r="X24" s="262"/>
    </row>
    <row r="25" spans="1:25" ht="15.75" customHeight="1" thickBot="1">
      <c r="A25" s="244"/>
      <c r="B25" s="244"/>
      <c r="C25" s="244"/>
      <c r="D25" s="251"/>
      <c r="E25" s="251"/>
      <c r="F25" s="253"/>
      <c r="G25" s="256"/>
      <c r="H25" s="82" t="s">
        <v>46</v>
      </c>
      <c r="I25" s="83">
        <v>0</v>
      </c>
      <c r="J25" s="370" t="s">
        <v>46</v>
      </c>
      <c r="K25" s="371"/>
      <c r="L25" s="371"/>
      <c r="M25" s="372"/>
      <c r="N25" s="373">
        <v>0</v>
      </c>
      <c r="O25" s="374"/>
      <c r="P25" s="375"/>
      <c r="Q25" s="364"/>
      <c r="R25" s="365"/>
      <c r="S25" s="376" t="s">
        <v>46</v>
      </c>
      <c r="T25" s="377"/>
      <c r="U25" s="378">
        <v>2</v>
      </c>
      <c r="V25" s="379"/>
      <c r="W25" s="390"/>
      <c r="X25" s="262"/>
    </row>
    <row r="26" spans="1:25" ht="15" customHeight="1" thickBot="1">
      <c r="A26" s="244" t="s">
        <v>67</v>
      </c>
      <c r="B26" s="434" t="s">
        <v>67</v>
      </c>
      <c r="C26" s="434" t="s">
        <v>73</v>
      </c>
      <c r="D26" s="436" t="s">
        <v>67</v>
      </c>
      <c r="E26" s="436" t="s">
        <v>77</v>
      </c>
      <c r="F26" s="254"/>
      <c r="G26" s="257"/>
      <c r="H26" s="383" t="s">
        <v>149</v>
      </c>
      <c r="I26" s="384"/>
      <c r="J26" s="384"/>
      <c r="K26" s="384"/>
      <c r="L26" s="384"/>
      <c r="M26" s="384"/>
      <c r="N26" s="384"/>
      <c r="O26" s="384"/>
      <c r="P26" s="384"/>
      <c r="Q26" s="384"/>
      <c r="R26" s="385"/>
      <c r="S26" s="380" t="s">
        <v>32</v>
      </c>
      <c r="T26" s="381"/>
      <c r="U26" s="381"/>
      <c r="V26" s="382"/>
      <c r="W26" s="306"/>
      <c r="X26" s="262"/>
    </row>
    <row r="27" spans="1:25" ht="15.75" customHeight="1" thickBot="1">
      <c r="A27" s="340"/>
      <c r="B27" s="435"/>
      <c r="C27" s="435"/>
      <c r="D27" s="437"/>
      <c r="E27" s="435"/>
      <c r="F27" s="337" t="s">
        <v>161</v>
      </c>
      <c r="G27" s="255">
        <f>IF(EXACT(H5,'Opciones y fórmulas'!A2),10,IF(EXACT(H5,'Opciones y fórmulas'!A3),10,IF(EXACT(H5,'Opciones y fórmulas'!A4),20,IF(EXACT(H5,'Opciones y fórmulas'!A5),10,5))))</f>
        <v>10</v>
      </c>
      <c r="H27" s="269" t="s">
        <v>150</v>
      </c>
      <c r="I27" s="270"/>
      <c r="J27" s="270"/>
      <c r="K27" s="270"/>
      <c r="L27" s="270"/>
      <c r="M27" s="270"/>
      <c r="N27" s="270"/>
      <c r="O27" s="270"/>
      <c r="P27" s="270"/>
      <c r="Q27" s="386"/>
      <c r="R27" s="387" t="s">
        <v>151</v>
      </c>
      <c r="S27" s="388"/>
      <c r="T27" s="388"/>
      <c r="U27" s="388"/>
      <c r="V27" s="389"/>
      <c r="W27" s="305">
        <f>('Opciones y fórmulas'!B101*IF(EXACT(R27,'Opciones y fórmulas'!A33),'Opciones y fórmulas'!B33,IF(EXACT(R27,'Opciones y fórmulas'!A34),'Opciones y fórmulas'!B34,IF(EXACT(R27,'Opciones y fórmulas'!A35),'Opciones y fórmulas'!B35,'Opciones y fórmulas'!B36)))+IF(EXACT(I29,'Opciones y fórmulas'!E19),'Opciones y fórmulas'!B97,0)+IF(EXACT(J29,'Opciones y fórmulas'!E19),'Opciones y fórmulas'!B98,0)+IF(EXACT(M29,'Opciones y fórmulas'!E19),'Opciones y fórmulas'!B99,0)+IF(EXACT(P29,'Opciones y fórmulas'!E19),'Opciones y fórmulas'!B100,0)+IF(EXACT(S29,'Opciones y fórmulas'!E19),'Opciones y fórmulas'!B102,0))*G27</f>
        <v>10</v>
      </c>
      <c r="X27" s="262"/>
    </row>
    <row r="28" spans="1:25" ht="36" customHeight="1">
      <c r="A28" s="340"/>
      <c r="B28" s="435"/>
      <c r="C28" s="435"/>
      <c r="D28" s="437"/>
      <c r="E28" s="435"/>
      <c r="F28" s="338"/>
      <c r="G28" s="256"/>
      <c r="H28" s="391" t="s">
        <v>158</v>
      </c>
      <c r="I28" s="112" t="s">
        <v>33</v>
      </c>
      <c r="J28" s="393" t="s">
        <v>156</v>
      </c>
      <c r="K28" s="394"/>
      <c r="L28" s="395"/>
      <c r="M28" s="393" t="s">
        <v>162</v>
      </c>
      <c r="N28" s="394"/>
      <c r="O28" s="395"/>
      <c r="P28" s="393" t="s">
        <v>157</v>
      </c>
      <c r="Q28" s="394"/>
      <c r="R28" s="395"/>
      <c r="S28" s="396" t="s">
        <v>163</v>
      </c>
      <c r="T28" s="397"/>
      <c r="U28" s="397"/>
      <c r="V28" s="398"/>
      <c r="W28" s="390"/>
      <c r="X28" s="262"/>
    </row>
    <row r="29" spans="1:25" ht="36.75" customHeight="1" thickBot="1">
      <c r="A29" s="79"/>
      <c r="B29" s="87"/>
      <c r="C29" s="87"/>
      <c r="D29" s="89"/>
      <c r="E29" s="111"/>
      <c r="F29" s="339"/>
      <c r="G29" s="257"/>
      <c r="H29" s="392"/>
      <c r="I29" s="113" t="s">
        <v>31</v>
      </c>
      <c r="J29" s="399" t="s">
        <v>31</v>
      </c>
      <c r="K29" s="400"/>
      <c r="L29" s="401"/>
      <c r="M29" s="402" t="s">
        <v>31</v>
      </c>
      <c r="N29" s="403"/>
      <c r="O29" s="404"/>
      <c r="P29" s="399" t="s">
        <v>31</v>
      </c>
      <c r="Q29" s="400"/>
      <c r="R29" s="401"/>
      <c r="S29" s="405" t="s">
        <v>31</v>
      </c>
      <c r="T29" s="406"/>
      <c r="U29" s="406"/>
      <c r="V29" s="407"/>
      <c r="W29" s="306"/>
      <c r="X29" s="262"/>
    </row>
    <row r="30" spans="1:25" ht="15.75" customHeight="1">
      <c r="A30" s="428" t="s">
        <v>68</v>
      </c>
      <c r="B30" s="428" t="s">
        <v>68</v>
      </c>
      <c r="C30" s="428" t="s">
        <v>68</v>
      </c>
      <c r="D30" s="429" t="s">
        <v>68</v>
      </c>
      <c r="E30" s="430" t="s">
        <v>78</v>
      </c>
      <c r="F30" s="337" t="s">
        <v>160</v>
      </c>
      <c r="G30" s="255">
        <f>IF(EXACT(H5,'Opciones y fórmulas'!A2),10,IF(EXACT(H5,'Opciones y fórmulas'!A3),10,IF(EXACT(H5,'Opciones y fórmulas'!A4),10,IF(EXACT(H5,'Opciones y fórmulas'!A5),10,5))))</f>
        <v>10</v>
      </c>
      <c r="H30" s="438" t="s">
        <v>169</v>
      </c>
      <c r="I30" s="439"/>
      <c r="J30" s="439"/>
      <c r="K30" s="439"/>
      <c r="L30" s="439"/>
      <c r="M30" s="439"/>
      <c r="N30" s="439"/>
      <c r="O30" s="440"/>
      <c r="P30" s="472">
        <f>+IF(EXACT(U32,0),1,U33/U32)</f>
        <v>1.1000000000000001</v>
      </c>
      <c r="Q30" s="472"/>
      <c r="R30" s="472"/>
      <c r="S30" s="472"/>
      <c r="T30" s="472"/>
      <c r="U30" s="472"/>
      <c r="V30" s="473"/>
      <c r="W30" s="305">
        <f>(IF(GESTEP(I33,'Opciones y fórmulas'!C105),'Opciones y fórmulas'!D105,I33/'Opciones y fórmulas'!C105*'Opciones y fórmulas'!D105)+IF(GESTEP(P33,'Opciones y fórmulas'!C108),'Opciones y fórmulas'!D108,P33/'Opciones y fórmulas'!C108*'Opciones y fórmulas'!D108)+IF(GESTEP(P30,1),'Opciones y fórmulas'!D111,P30*'Opciones y fórmulas'!D111)+IF(EXACT(I32,0),'Opciones y fórmulas'!D114,0))*G30</f>
        <v>6.1</v>
      </c>
      <c r="X30" s="262"/>
    </row>
    <row r="31" spans="1:25" ht="15.75" customHeight="1" thickBot="1">
      <c r="A31" s="428"/>
      <c r="B31" s="428"/>
      <c r="C31" s="428"/>
      <c r="D31" s="429"/>
      <c r="E31" s="431"/>
      <c r="F31" s="338"/>
      <c r="G31" s="256"/>
      <c r="H31" s="441"/>
      <c r="I31" s="442"/>
      <c r="J31" s="442"/>
      <c r="K31" s="442"/>
      <c r="L31" s="442"/>
      <c r="M31" s="442"/>
      <c r="N31" s="442"/>
      <c r="O31" s="443"/>
      <c r="P31" s="474"/>
      <c r="Q31" s="474"/>
      <c r="R31" s="474"/>
      <c r="S31" s="474"/>
      <c r="T31" s="474"/>
      <c r="U31" s="474"/>
      <c r="V31" s="475"/>
      <c r="W31" s="390"/>
      <c r="X31" s="262"/>
    </row>
    <row r="32" spans="1:25" ht="23.45" customHeight="1">
      <c r="A32" s="428"/>
      <c r="B32" s="428"/>
      <c r="C32" s="428"/>
      <c r="D32" s="429"/>
      <c r="E32" s="431"/>
      <c r="F32" s="338"/>
      <c r="G32" s="256"/>
      <c r="H32" s="23" t="s">
        <v>166</v>
      </c>
      <c r="I32" s="476">
        <v>0</v>
      </c>
      <c r="J32" s="477"/>
      <c r="K32" s="478"/>
      <c r="L32" s="479" t="s">
        <v>167</v>
      </c>
      <c r="M32" s="480"/>
      <c r="N32" s="480"/>
      <c r="O32" s="481"/>
      <c r="P32" s="476">
        <v>20000000</v>
      </c>
      <c r="Q32" s="477"/>
      <c r="R32" s="478"/>
      <c r="S32" s="482" t="s">
        <v>168</v>
      </c>
      <c r="T32" s="483"/>
      <c r="U32" s="484">
        <f>+I32+P32</f>
        <v>20000000</v>
      </c>
      <c r="V32" s="485"/>
      <c r="W32" s="390"/>
      <c r="X32" s="262"/>
    </row>
    <row r="33" spans="1:24" ht="26.25" customHeight="1">
      <c r="A33" s="428"/>
      <c r="B33" s="428"/>
      <c r="C33" s="428"/>
      <c r="D33" s="429"/>
      <c r="E33" s="431"/>
      <c r="F33" s="338"/>
      <c r="G33" s="256"/>
      <c r="H33" s="448" t="s">
        <v>164</v>
      </c>
      <c r="I33" s="450">
        <v>11000000</v>
      </c>
      <c r="J33" s="451"/>
      <c r="K33" s="452"/>
      <c r="L33" s="456" t="s">
        <v>165</v>
      </c>
      <c r="M33" s="457"/>
      <c r="N33" s="457"/>
      <c r="O33" s="458"/>
      <c r="P33" s="462">
        <v>11000000</v>
      </c>
      <c r="Q33" s="462"/>
      <c r="R33" s="463"/>
      <c r="S33" s="466" t="s">
        <v>179</v>
      </c>
      <c r="T33" s="467"/>
      <c r="U33" s="470">
        <f>+I33+P33</f>
        <v>22000000</v>
      </c>
      <c r="V33" s="471"/>
      <c r="W33" s="390"/>
      <c r="X33" s="262"/>
    </row>
    <row r="34" spans="1:24" ht="15.75" customHeight="1" thickBot="1">
      <c r="A34" s="428"/>
      <c r="B34" s="428"/>
      <c r="C34" s="428"/>
      <c r="D34" s="429"/>
      <c r="E34" s="431"/>
      <c r="F34" s="338"/>
      <c r="G34" s="256"/>
      <c r="H34" s="449"/>
      <c r="I34" s="453"/>
      <c r="J34" s="454"/>
      <c r="K34" s="455"/>
      <c r="L34" s="459"/>
      <c r="M34" s="460"/>
      <c r="N34" s="460"/>
      <c r="O34" s="461"/>
      <c r="P34" s="464"/>
      <c r="Q34" s="464"/>
      <c r="R34" s="465"/>
      <c r="S34" s="468"/>
      <c r="T34" s="469"/>
      <c r="U34" s="334"/>
      <c r="V34" s="336"/>
      <c r="W34" s="306"/>
      <c r="X34" s="262"/>
    </row>
    <row r="35" spans="1:24" ht="22.5" customHeight="1" thickBot="1">
      <c r="A35" s="428"/>
      <c r="B35" s="428"/>
      <c r="C35" s="428"/>
      <c r="D35" s="429"/>
      <c r="E35" s="432"/>
      <c r="F35" s="252" t="s">
        <v>175</v>
      </c>
      <c r="G35" s="255">
        <f>IF(EXACT(H5,'Opciones y fórmulas'!A2),10,IF(EXACT(H5,'Opciones y fórmulas'!A3),10,IF(EXACT(H5,'Opciones y fórmulas'!A4),5,IF(EXACT(H5,'Opciones y fórmulas'!A5),10,5))))</f>
        <v>10</v>
      </c>
      <c r="H35" s="438" t="s">
        <v>176</v>
      </c>
      <c r="I35" s="439"/>
      <c r="J35" s="439"/>
      <c r="K35" s="439"/>
      <c r="L35" s="439"/>
      <c r="M35" s="439"/>
      <c r="N35" s="439"/>
      <c r="O35" s="439"/>
      <c r="P35" s="439"/>
      <c r="Q35" s="439"/>
      <c r="R35" s="440"/>
      <c r="S35" s="444">
        <f>+W4/U32*'Opciones y fórmulas'!C121</f>
        <v>3.927</v>
      </c>
      <c r="T35" s="444"/>
      <c r="U35" s="444"/>
      <c r="V35" s="445"/>
      <c r="W35" s="305">
        <f>IF(GESTEP(S35,1),G35,S35*G35)</f>
        <v>10</v>
      </c>
      <c r="X35" s="263"/>
    </row>
    <row r="36" spans="1:24" ht="119.1" customHeight="1" thickBot="1">
      <c r="A36" s="80" t="s">
        <v>69</v>
      </c>
      <c r="B36" s="80" t="s">
        <v>69</v>
      </c>
      <c r="C36" s="80" t="s">
        <v>74</v>
      </c>
      <c r="D36" s="91" t="s">
        <v>69</v>
      </c>
      <c r="E36" s="433"/>
      <c r="F36" s="254"/>
      <c r="G36" s="257"/>
      <c r="H36" s="441"/>
      <c r="I36" s="442"/>
      <c r="J36" s="442"/>
      <c r="K36" s="442"/>
      <c r="L36" s="442"/>
      <c r="M36" s="442"/>
      <c r="N36" s="442"/>
      <c r="O36" s="442"/>
      <c r="P36" s="442"/>
      <c r="Q36" s="442"/>
      <c r="R36" s="443"/>
      <c r="S36" s="446"/>
      <c r="T36" s="446"/>
      <c r="U36" s="446"/>
      <c r="V36" s="447"/>
      <c r="W36" s="306"/>
    </row>
    <row r="37" spans="1:24" ht="204" customHeight="1">
      <c r="E37" s="88" t="s">
        <v>79</v>
      </c>
      <c r="F37" s="76" t="s">
        <v>81</v>
      </c>
    </row>
    <row r="38" spans="1:24" ht="45">
      <c r="E38" s="75" t="s">
        <v>80</v>
      </c>
      <c r="F38" s="77" t="s">
        <v>82</v>
      </c>
    </row>
  </sheetData>
  <mergeCells count="138">
    <mergeCell ref="F35:F36"/>
    <mergeCell ref="G35:G36"/>
    <mergeCell ref="H35:R36"/>
    <mergeCell ref="S35:V36"/>
    <mergeCell ref="W35:W36"/>
    <mergeCell ref="H33:H34"/>
    <mergeCell ref="I33:K34"/>
    <mergeCell ref="L33:O34"/>
    <mergeCell ref="P33:R34"/>
    <mergeCell ref="S33:T34"/>
    <mergeCell ref="U33:V34"/>
    <mergeCell ref="F30:F34"/>
    <mergeCell ref="G30:G34"/>
    <mergeCell ref="H30:O31"/>
    <mergeCell ref="P30:V31"/>
    <mergeCell ref="W30:W34"/>
    <mergeCell ref="I32:K32"/>
    <mergeCell ref="L32:O32"/>
    <mergeCell ref="P32:R32"/>
    <mergeCell ref="S32:T32"/>
    <mergeCell ref="U32:V32"/>
    <mergeCell ref="A30:A35"/>
    <mergeCell ref="B30:B35"/>
    <mergeCell ref="C30:C35"/>
    <mergeCell ref="D30:D35"/>
    <mergeCell ref="E30:E36"/>
    <mergeCell ref="A26:A28"/>
    <mergeCell ref="B26:B28"/>
    <mergeCell ref="C26:C28"/>
    <mergeCell ref="D26:D28"/>
    <mergeCell ref="E26:E28"/>
    <mergeCell ref="W20:W26"/>
    <mergeCell ref="S28:V28"/>
    <mergeCell ref="J29:L29"/>
    <mergeCell ref="M29:O29"/>
    <mergeCell ref="P29:R29"/>
    <mergeCell ref="S29:V29"/>
    <mergeCell ref="J22:M22"/>
    <mergeCell ref="N22:P22"/>
    <mergeCell ref="Q22:R23"/>
    <mergeCell ref="S22:T23"/>
    <mergeCell ref="U22:V23"/>
    <mergeCell ref="J23:M23"/>
    <mergeCell ref="N23:P23"/>
    <mergeCell ref="F27:F29"/>
    <mergeCell ref="G27:G29"/>
    <mergeCell ref="H27:Q27"/>
    <mergeCell ref="R27:V27"/>
    <mergeCell ref="W27:W29"/>
    <mergeCell ref="H28:H29"/>
    <mergeCell ref="J28:L28"/>
    <mergeCell ref="M28:O28"/>
    <mergeCell ref="P28:R28"/>
    <mergeCell ref="F20:F26"/>
    <mergeCell ref="G20:G26"/>
    <mergeCell ref="H20:R20"/>
    <mergeCell ref="S20:T20"/>
    <mergeCell ref="U20:V20"/>
    <mergeCell ref="H21:I21"/>
    <mergeCell ref="J21:P21"/>
    <mergeCell ref="Q21:R21"/>
    <mergeCell ref="S21:V21"/>
    <mergeCell ref="J24:M24"/>
    <mergeCell ref="N24:P24"/>
    <mergeCell ref="Q24:R25"/>
    <mergeCell ref="S24:T24"/>
    <mergeCell ref="U24:V24"/>
    <mergeCell ref="J25:M25"/>
    <mergeCell ref="N25:P25"/>
    <mergeCell ref="S25:T25"/>
    <mergeCell ref="U25:V25"/>
    <mergeCell ref="S26:V26"/>
    <mergeCell ref="H26:R26"/>
    <mergeCell ref="A20:A25"/>
    <mergeCell ref="B20:B25"/>
    <mergeCell ref="C20:C25"/>
    <mergeCell ref="D20:D25"/>
    <mergeCell ref="E20:E25"/>
    <mergeCell ref="A17:A19"/>
    <mergeCell ref="B17:B19"/>
    <mergeCell ref="C17:C19"/>
    <mergeCell ref="D17:D19"/>
    <mergeCell ref="E17:E19"/>
    <mergeCell ref="S16:V16"/>
    <mergeCell ref="M14:O14"/>
    <mergeCell ref="F15:F16"/>
    <mergeCell ref="G15:G16"/>
    <mergeCell ref="J15:L15"/>
    <mergeCell ref="M15:N15"/>
    <mergeCell ref="O15:P15"/>
    <mergeCell ref="W8:W14"/>
    <mergeCell ref="G17:G19"/>
    <mergeCell ref="H17:V17"/>
    <mergeCell ref="W17:W19"/>
    <mergeCell ref="H18:Q19"/>
    <mergeCell ref="R18:V19"/>
    <mergeCell ref="F17:F19"/>
    <mergeCell ref="X8:X35"/>
    <mergeCell ref="H9:I9"/>
    <mergeCell ref="J9:P9"/>
    <mergeCell ref="Q9:V9"/>
    <mergeCell ref="H10:H11"/>
    <mergeCell ref="I10:I11"/>
    <mergeCell ref="J10:K10"/>
    <mergeCell ref="Q10:Q11"/>
    <mergeCell ref="R10:R11"/>
    <mergeCell ref="S10:S11"/>
    <mergeCell ref="T10:T11"/>
    <mergeCell ref="U10:U11"/>
    <mergeCell ref="V10:V11"/>
    <mergeCell ref="J11:K11"/>
    <mergeCell ref="H12:H13"/>
    <mergeCell ref="J12:K13"/>
    <mergeCell ref="Q12:U14"/>
    <mergeCell ref="V12:V14"/>
    <mergeCell ref="J14:K14"/>
    <mergeCell ref="R15:S15"/>
    <mergeCell ref="W15:W16"/>
    <mergeCell ref="J16:L16"/>
    <mergeCell ref="M16:N16"/>
    <mergeCell ref="O16:R16"/>
    <mergeCell ref="F1:W1"/>
    <mergeCell ref="F2:W2"/>
    <mergeCell ref="F3:G3"/>
    <mergeCell ref="H4:O4"/>
    <mergeCell ref="U4:V4"/>
    <mergeCell ref="F5:G5"/>
    <mergeCell ref="H5:O5"/>
    <mergeCell ref="H7:V7"/>
    <mergeCell ref="A8:A15"/>
    <mergeCell ref="B8:B15"/>
    <mergeCell ref="C8:C15"/>
    <mergeCell ref="D8:D15"/>
    <mergeCell ref="E8:E15"/>
    <mergeCell ref="F8:F14"/>
    <mergeCell ref="G8:G14"/>
    <mergeCell ref="H8:P8"/>
    <mergeCell ref="Q8:V8"/>
  </mergeCells>
  <conditionalFormatting sqref="W17:W19">
    <cfRule type="cellIs" dxfId="1" priority="2" operator="lessThan">
      <formula>$G$17*0.6</formula>
    </cfRule>
  </conditionalFormatting>
  <conditionalFormatting sqref="W20">
    <cfRule type="cellIs" dxfId="0" priority="1" operator="lessThan">
      <formula>0.7*$G$20</formula>
    </cfRule>
  </conditionalFormatting>
  <dataValidations count="3">
    <dataValidation type="decimal" allowBlank="1" showInputMessage="1" showErrorMessage="1" sqref="R18">
      <formula1>0</formula1>
      <formula2>70</formula2>
    </dataValidation>
    <dataValidation type="whole" allowBlank="1" showInputMessage="1" showErrorMessage="1" sqref="H3">
      <formula1>1</formula1>
      <formula2>180</formula2>
    </dataValidation>
    <dataValidation allowBlank="1" showInputMessage="1" showErrorMessage="1" errorTitle="Error" error="La suma de co-investigadores categorizados es diferente que el total de co-investigadores" sqref="I13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'Opciones y fórmulas'!$A$33:$A$36</xm:f>
          </x14:formula1>
          <xm:sqref>R27:V27</xm:sqref>
        </x14:dataValidation>
        <x14:dataValidation type="list" allowBlank="1" showInputMessage="1" showErrorMessage="1">
          <x14:formula1>
            <xm:f>'Opciones y fórmulas'!$A$93:$A$94</xm:f>
          </x14:formula1>
          <xm:sqref>U20</xm:sqref>
        </x14:dataValidation>
        <x14:dataValidation type="list" allowBlank="1" showInputMessage="1" showErrorMessage="1">
          <x14:formula1>
            <xm:f>'Opciones y fórmulas'!$E$23:$E$27</xm:f>
          </x14:formula1>
          <xm:sqref>I15 U24:V25 Q24:R25 N23:P25 I23:I25</xm:sqref>
        </x14:dataValidation>
        <x14:dataValidation type="list" allowBlank="1" showInputMessage="1" showErrorMessage="1">
          <x14:formula1>
            <xm:f>'Opciones y fórmulas'!$B$59:$B$63</xm:f>
          </x14:formula1>
          <xm:sqref>V12</xm:sqref>
        </x14:dataValidation>
        <x14:dataValidation type="list" allowBlank="1" showInputMessage="1" showErrorMessage="1">
          <x14:formula1>
            <xm:f>'Opciones y fórmulas'!$E$19:$E$20</xm:f>
          </x14:formula1>
          <xm:sqref>I14 I29:V29 S26:V26 V15 T15 I16 Q15 M15 S16 M16:N16 V10:V11 T10:T11 R10:R11 P14 L14</xm:sqref>
        </x14:dataValidation>
        <x14:dataValidation type="list" allowBlank="1" showInputMessage="1" showErrorMessage="1" promptTitle="Categoría del investigador">
          <x14:formula1>
            <xm:f>'Opciones y fórmulas'!$A$25:$A$29</xm:f>
          </x14:formula1>
          <xm:sqref>I10:I11</xm:sqref>
        </x14:dataValidation>
        <x14:dataValidation type="list" allowBlank="1" showInputMessage="1" showErrorMessage="1" promptTitle="Categoría">
          <x14:formula1>
            <xm:f>'Opciones y fórmulas'!$A$2:$A$6</xm:f>
          </x14:formula1>
          <xm:sqref>H5</xm:sqref>
        </x14:dataValidation>
        <x14:dataValidation type="list" allowBlank="1" showInputMessage="1" showErrorMessage="1" promptTitle="Facultad / Departamento">
          <x14:formula1>
            <xm:f>'Opciones y fórmulas'!#REF!</xm:f>
          </x14:formula1>
          <xm:sqref>H4:O4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Codigo</vt:lpstr>
      <vt:lpstr>Consolidado</vt:lpstr>
      <vt:lpstr>Opciones y fórmulas</vt:lpstr>
      <vt:lpstr>Instrumento JII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jcabrerc</dc:creator>
  <cp:lastModifiedBy>Yenny Paola Muñoz Delgado</cp:lastModifiedBy>
  <cp:lastPrinted>2021-05-07T19:46:32Z</cp:lastPrinted>
  <dcterms:created xsi:type="dcterms:W3CDTF">2019-04-09T14:56:35Z</dcterms:created>
  <dcterms:modified xsi:type="dcterms:W3CDTF">2021-11-09T20:22:42Z</dcterms:modified>
</cp:coreProperties>
</file>